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ymk/Google Drive/SLU-TeachingStuff/Math1200/2020FL-MT1200/Worksheets/"/>
    </mc:Choice>
  </mc:AlternateContent>
  <xr:revisionPtr revIDLastSave="0" documentId="8_{36B610A0-3CE3-394C-BAE1-B37DB82C88EA}" xr6:coauthVersionLast="45" xr6:coauthVersionMax="45" xr10:uidLastSave="{00000000-0000-0000-0000-000000000000}"/>
  <bookViews>
    <workbookView xWindow="-24460" yWindow="900" windowWidth="22580" windowHeight="17420" activeTab="2" xr2:uid="{65DB45E1-DF02-7549-9464-FE9A2755F17C}"/>
  </bookViews>
  <sheets>
    <sheet name="1" sheetId="1" r:id="rId1"/>
    <sheet name="2" sheetId="2" r:id="rId2"/>
    <sheet name="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3" l="1"/>
  <c r="J12" i="3"/>
  <c r="I12" i="3"/>
  <c r="G12" i="3"/>
  <c r="D12" i="3"/>
  <c r="B12" i="3"/>
  <c r="J3" i="3"/>
  <c r="J4" i="3"/>
  <c r="J5" i="3"/>
  <c r="J6" i="3"/>
  <c r="J7" i="3"/>
  <c r="J8" i="3"/>
  <c r="J9" i="3"/>
  <c r="J10" i="3"/>
  <c r="J2" i="3"/>
  <c r="I13" i="3"/>
  <c r="I7" i="3"/>
  <c r="I8" i="3"/>
  <c r="I9" i="3"/>
  <c r="I10" i="3"/>
  <c r="I2" i="3"/>
  <c r="I3" i="3"/>
  <c r="I4" i="3"/>
  <c r="I5" i="3"/>
  <c r="I6" i="3"/>
  <c r="H11" i="3"/>
  <c r="H3" i="3"/>
  <c r="H4" i="3"/>
  <c r="H5" i="3"/>
  <c r="H6" i="3"/>
  <c r="H7" i="3"/>
  <c r="H8" i="3"/>
  <c r="H9" i="3"/>
  <c r="H2" i="3"/>
  <c r="G2" i="3"/>
  <c r="G3" i="3"/>
  <c r="G4" i="3"/>
  <c r="G5" i="3"/>
  <c r="G7" i="3"/>
  <c r="G8" i="3"/>
  <c r="G9" i="3"/>
  <c r="G10" i="3"/>
  <c r="G6" i="3"/>
  <c r="F11" i="3"/>
  <c r="F3" i="3"/>
  <c r="F4" i="3"/>
  <c r="F5" i="3"/>
  <c r="F6" i="3"/>
  <c r="F7" i="3"/>
  <c r="F8" i="3"/>
  <c r="F9" i="3"/>
  <c r="F2" i="3"/>
  <c r="E3" i="3"/>
  <c r="E4" i="3"/>
  <c r="E5" i="3"/>
  <c r="E6" i="3"/>
  <c r="E7" i="3"/>
  <c r="E8" i="3"/>
  <c r="E9" i="3"/>
  <c r="E10" i="3"/>
  <c r="E2" i="3"/>
  <c r="D3" i="3"/>
  <c r="D4" i="3"/>
  <c r="D5" i="3"/>
  <c r="D6" i="3"/>
  <c r="D7" i="3"/>
  <c r="D8" i="3"/>
  <c r="D9" i="3"/>
  <c r="D10" i="3"/>
  <c r="D2" i="3"/>
  <c r="B10" i="3"/>
  <c r="B3" i="3"/>
  <c r="B4" i="3"/>
  <c r="B5" i="3"/>
  <c r="B6" i="3"/>
  <c r="B7" i="3"/>
  <c r="B8" i="3"/>
  <c r="B9" i="3"/>
  <c r="B2" i="3"/>
  <c r="I3" i="2"/>
  <c r="I4" i="2"/>
  <c r="I5" i="2"/>
  <c r="I6" i="2"/>
  <c r="I7" i="2"/>
  <c r="I8" i="2"/>
  <c r="I9" i="2"/>
  <c r="I10" i="2"/>
  <c r="I11" i="2"/>
  <c r="I2" i="2"/>
  <c r="D3" i="2"/>
  <c r="D4" i="2"/>
  <c r="E4" i="2" s="1"/>
  <c r="D5" i="2"/>
  <c r="E5" i="2" s="1"/>
  <c r="D6" i="2"/>
  <c r="D7" i="2"/>
  <c r="D8" i="2"/>
  <c r="D9" i="2"/>
  <c r="E9" i="2" s="1"/>
  <c r="D10" i="2"/>
  <c r="D11" i="2"/>
  <c r="D12" i="2"/>
  <c r="D13" i="2"/>
  <c r="D2" i="2"/>
  <c r="B13" i="2"/>
  <c r="B12" i="2"/>
  <c r="E11" i="2"/>
  <c r="E10" i="2"/>
  <c r="E8" i="2"/>
  <c r="E7" i="2"/>
  <c r="E6" i="2"/>
  <c r="E3" i="2"/>
  <c r="E2" i="2"/>
  <c r="E3" i="1"/>
  <c r="E4" i="1"/>
  <c r="E5" i="1"/>
  <c r="E6" i="1"/>
  <c r="E7" i="1"/>
  <c r="E8" i="1"/>
  <c r="E9" i="1"/>
  <c r="E10" i="1"/>
  <c r="E11" i="1"/>
  <c r="E2" i="1"/>
  <c r="B13" i="1"/>
  <c r="B12" i="1"/>
  <c r="D12" i="1" s="1"/>
  <c r="D3" i="1"/>
  <c r="D4" i="1"/>
  <c r="D5" i="1"/>
  <c r="D6" i="1"/>
  <c r="D7" i="1"/>
  <c r="D8" i="1"/>
  <c r="D9" i="1"/>
  <c r="D10" i="1"/>
  <c r="D11" i="1"/>
  <c r="D13" i="1"/>
  <c r="D2" i="1"/>
</calcChain>
</file>

<file path=xl/sharedStrings.xml><?xml version="1.0" encoding="utf-8"?>
<sst xmlns="http://schemas.openxmlformats.org/spreadsheetml/2006/main" count="26" uniqueCount="18">
  <si>
    <t>Year</t>
  </si>
  <si>
    <t>x-value</t>
  </si>
  <si>
    <t>Tuition (y-value)</t>
  </si>
  <si>
    <t>Predicted tuition</t>
  </si>
  <si>
    <t>Error</t>
  </si>
  <si>
    <t>Old values</t>
  </si>
  <si>
    <t>Half-pints</t>
  </si>
  <si>
    <t>Year-B</t>
  </si>
  <si>
    <t>y_1</t>
  </si>
  <si>
    <t>y_1 error</t>
  </si>
  <si>
    <t>slope</t>
  </si>
  <si>
    <t>y_2</t>
  </si>
  <si>
    <t>intercepts</t>
  </si>
  <si>
    <t>y_3</t>
  </si>
  <si>
    <t>slope from ends</t>
  </si>
  <si>
    <t>y_4</t>
  </si>
  <si>
    <t>Prediction for 2014</t>
  </si>
  <si>
    <t>y_2 is closest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</si>
</sst>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6" fontId="0" fillId="0" borderId="0" xfId="0" applyNumberFormat="1"/>
    <xf numFmtId="6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center" vertical="center" wrapText="1"/>
    </xf>
    <xf numFmtId="8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'1'!$C$1</c:f>
              <c:strCache>
                <c:ptCount val="1"/>
                <c:pt idx="0">
                  <c:v>Tuition (y-value)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'1'!$B$2:$B$11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'1'!$C$2:$C$11</c:f>
              <c:numCache>
                <c:formatCode>"$"#,##0_);[Red]\("$"#,##0\)</c:formatCode>
                <c:ptCount val="10"/>
                <c:pt idx="0">
                  <c:v>3587</c:v>
                </c:pt>
                <c:pt idx="1">
                  <c:v>3650</c:v>
                </c:pt>
                <c:pt idx="2">
                  <c:v>3675</c:v>
                </c:pt>
                <c:pt idx="3">
                  <c:v>3918</c:v>
                </c:pt>
                <c:pt idx="4">
                  <c:v>5138</c:v>
                </c:pt>
                <c:pt idx="5">
                  <c:v>5445</c:v>
                </c:pt>
                <c:pt idx="6">
                  <c:v>5819</c:v>
                </c:pt>
                <c:pt idx="7">
                  <c:v>6196</c:v>
                </c:pt>
                <c:pt idx="8">
                  <c:v>6779</c:v>
                </c:pt>
                <c:pt idx="9">
                  <c:v>7117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0B-9F4B-8949-59FFCB7DF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253151"/>
        <c:axId val="223894495"/>
      </c:scatterChart>
      <c:valAx>
        <c:axId val="199253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894495"/>
        <c:crosses val="autoZero"/>
        <c:crossBetween val="midCat"/>
      </c:valAx>
      <c:valAx>
        <c:axId val="223894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531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'2'!$C$1</c:f>
              <c:strCache>
                <c:ptCount val="1"/>
                <c:pt idx="0">
                  <c:v>Tuition (y-value)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'2'!$A$2:$A$11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xVal>
          <c:yVal>
            <c:numRef>
              <c:f>'2'!$C$2:$C$11</c:f>
              <c:numCache>
                <c:formatCode>"$"#,##0_);[Red]\("$"#,##0\)</c:formatCode>
                <c:ptCount val="10"/>
                <c:pt idx="0">
                  <c:v>3587</c:v>
                </c:pt>
                <c:pt idx="1">
                  <c:v>3650</c:v>
                </c:pt>
                <c:pt idx="2">
                  <c:v>3675</c:v>
                </c:pt>
                <c:pt idx="3">
                  <c:v>3918</c:v>
                </c:pt>
                <c:pt idx="4">
                  <c:v>5138</c:v>
                </c:pt>
                <c:pt idx="5">
                  <c:v>5445</c:v>
                </c:pt>
                <c:pt idx="6">
                  <c:v>5819</c:v>
                </c:pt>
                <c:pt idx="7">
                  <c:v>6196</c:v>
                </c:pt>
                <c:pt idx="8">
                  <c:v>6779</c:v>
                </c:pt>
                <c:pt idx="9">
                  <c:v>7117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0D-054B-8F5D-F1DAE21AD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81983"/>
        <c:axId val="254374335"/>
      </c:scatterChart>
      <c:valAx>
        <c:axId val="201181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374335"/>
        <c:crosses val="autoZero"/>
        <c:crossBetween val="midCat"/>
      </c:valAx>
      <c:valAx>
        <c:axId val="254374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819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'3'!$C$1</c:f>
              <c:strCache>
                <c:ptCount val="1"/>
                <c:pt idx="0">
                  <c:v>Half-pints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'3'!$B$2:$B$10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'3'!$C$2:$C$10</c:f>
              <c:numCache>
                <c:formatCode>General</c:formatCode>
                <c:ptCount val="9"/>
                <c:pt idx="0">
                  <c:v>19.100000000000001</c:v>
                </c:pt>
                <c:pt idx="1">
                  <c:v>20.399999999999999</c:v>
                </c:pt>
                <c:pt idx="2">
                  <c:v>21.3</c:v>
                </c:pt>
                <c:pt idx="3">
                  <c:v>21.6</c:v>
                </c:pt>
                <c:pt idx="4">
                  <c:v>23.1</c:v>
                </c:pt>
                <c:pt idx="5">
                  <c:v>24.9</c:v>
                </c:pt>
                <c:pt idx="6">
                  <c:v>25.3</c:v>
                </c:pt>
                <c:pt idx="7">
                  <c:v>26</c:v>
                </c:pt>
                <c:pt idx="8">
                  <c:v>27.5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18-1246-8613-7C4CB9E72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198831"/>
        <c:axId val="257306815"/>
      </c:scatterChart>
      <c:valAx>
        <c:axId val="254198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306815"/>
        <c:crosses val="autoZero"/>
        <c:crossBetween val="midCat"/>
      </c:valAx>
      <c:valAx>
        <c:axId val="257306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1988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8</xdr:row>
      <xdr:rowOff>101600</xdr:rowOff>
    </xdr:from>
    <xdr:to>
      <xdr:col>11</xdr:col>
      <xdr:colOff>133350</xdr:colOff>
      <xdr:row>21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76DA19-4C48-3D49-A684-B66D427AB8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762000</xdr:colOff>
      <xdr:row>14</xdr:row>
      <xdr:rowOff>38100</xdr:rowOff>
    </xdr:from>
    <xdr:to>
      <xdr:col>4</xdr:col>
      <xdr:colOff>596900</xdr:colOff>
      <xdr:row>22</xdr:row>
      <xdr:rowOff>177800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98E6468-D8EB-D84B-B197-31407D2F2523}"/>
            </a:ext>
          </a:extLst>
        </xdr:cNvPr>
        <xdr:cNvSpPr txBox="1"/>
      </xdr:nvSpPr>
      <xdr:spPr>
        <a:xfrm>
          <a:off x="762000" y="3276600"/>
          <a:ext cx="3136900" cy="176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The biggest</a:t>
          </a:r>
          <a:r>
            <a:rPr lang="en-US" sz="1400" baseline="0"/>
            <a:t> error, $414 occurs in 1999</a:t>
          </a:r>
        </a:p>
        <a:p>
          <a:endParaRPr lang="en-US" sz="1400" baseline="0"/>
        </a:p>
        <a:p>
          <a:r>
            <a:rPr lang="en-US" sz="1400" baseline="0"/>
            <a:t>THe prediction for 2017 is $10,089</a:t>
          </a:r>
        </a:p>
        <a:p>
          <a:r>
            <a:rPr lang="en-US" sz="1400" baseline="0"/>
            <a:t>The prediction for 2020 is $11,242</a:t>
          </a:r>
        </a:p>
        <a:p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14</xdr:row>
      <xdr:rowOff>38100</xdr:rowOff>
    </xdr:from>
    <xdr:to>
      <xdr:col>5</xdr:col>
      <xdr:colOff>533400</xdr:colOff>
      <xdr:row>28</xdr:row>
      <xdr:rowOff>101600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96FF358-6A8C-5041-9D81-132FCE6B0B51}"/>
            </a:ext>
          </a:extLst>
        </xdr:cNvPr>
        <xdr:cNvSpPr txBox="1"/>
      </xdr:nvSpPr>
      <xdr:spPr>
        <a:xfrm>
          <a:off x="762000" y="3276600"/>
          <a:ext cx="3898900" cy="290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The equations have the same slopes but different intercepts.</a:t>
          </a:r>
        </a:p>
        <a:p>
          <a:endParaRPr lang="en-US" sz="1400" baseline="0"/>
        </a:p>
        <a:p>
          <a:r>
            <a:rPr lang="en-US" sz="1400" baseline="0"/>
            <a:t>The new values are $2.94 more than the old values.</a:t>
          </a:r>
        </a:p>
        <a:p>
          <a:endParaRPr lang="en-US" sz="1400" baseline="0"/>
        </a:p>
        <a:p>
          <a:r>
            <a:rPr lang="en-US" sz="1400" baseline="0"/>
            <a:t>The old y intercept is the predicted cost in 19999.  The new intercept is the predicted cost in the year zero.</a:t>
          </a:r>
        </a:p>
        <a:p>
          <a:endParaRPr lang="en-US" sz="1400" baseline="0"/>
        </a:p>
        <a:p>
          <a:r>
            <a:rPr lang="en-US" sz="1400" baseline="0"/>
            <a:t>The first equation anchors to a realistic value.</a:t>
          </a:r>
        </a:p>
        <a:p>
          <a:endParaRPr lang="en-US" sz="1400" baseline="0"/>
        </a:p>
        <a:p>
          <a:r>
            <a:rPr lang="en-US" sz="1400" baseline="0"/>
            <a:t>The second equation is easier to use.</a:t>
          </a:r>
          <a:endParaRPr lang="en-US" sz="1400"/>
        </a:p>
      </xdr:txBody>
    </xdr:sp>
    <xdr:clientData/>
  </xdr:twoCellAnchor>
  <xdr:twoCellAnchor>
    <xdr:from>
      <xdr:col>6</xdr:col>
      <xdr:colOff>292100</xdr:colOff>
      <xdr:row>13</xdr:row>
      <xdr:rowOff>165100</xdr:rowOff>
    </xdr:from>
    <xdr:to>
      <xdr:col>11</xdr:col>
      <xdr:colOff>736600</xdr:colOff>
      <xdr:row>27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1663BC-1A9D-F046-9CC3-7C3C1447A0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63500</xdr:rowOff>
    </xdr:from>
    <xdr:to>
      <xdr:col>5</xdr:col>
      <xdr:colOff>444500</xdr:colOff>
      <xdr:row>28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B8BC3D-2188-5247-9A0A-7461F2CC3F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41929-8D59-E44E-A6FB-F83F24B5FA8B}">
  <dimension ref="A1:E13"/>
  <sheetViews>
    <sheetView workbookViewId="0">
      <selection activeCell="D1" sqref="D1:E13"/>
    </sheetView>
  </sheetViews>
  <sheetFormatPr baseColWidth="10" defaultRowHeight="16"/>
  <sheetData>
    <row r="1" spans="1:5" ht="35" thickBot="1">
      <c r="A1" s="1" t="s">
        <v>0</v>
      </c>
      <c r="B1" s="2" t="s">
        <v>1</v>
      </c>
      <c r="C1" s="2" t="s">
        <v>2</v>
      </c>
      <c r="D1" s="2" t="s">
        <v>3</v>
      </c>
      <c r="E1" s="8" t="s">
        <v>4</v>
      </c>
    </row>
    <row r="2" spans="1:5" ht="17" thickBot="1">
      <c r="A2" s="3">
        <v>1999</v>
      </c>
      <c r="B2" s="4">
        <v>0</v>
      </c>
      <c r="C2" s="6">
        <v>3587</v>
      </c>
      <c r="D2" s="6">
        <f xml:space="preserve"> 384.24*B2 + 3172.8</f>
        <v>3172.8</v>
      </c>
      <c r="E2" s="5">
        <f>C2-D2</f>
        <v>414.19999999999982</v>
      </c>
    </row>
    <row r="3" spans="1:5" ht="17" thickBot="1">
      <c r="A3" s="3">
        <v>2000</v>
      </c>
      <c r="B3" s="4">
        <v>1</v>
      </c>
      <c r="C3" s="6">
        <v>3650</v>
      </c>
      <c r="D3" s="6">
        <f t="shared" ref="D3:D13" si="0" xml:space="preserve"> 384.24*B3 + 3172.8</f>
        <v>3557.04</v>
      </c>
      <c r="E3" s="5">
        <f t="shared" ref="E3:E11" si="1">C3-D3</f>
        <v>92.960000000000036</v>
      </c>
    </row>
    <row r="4" spans="1:5" ht="17" thickBot="1">
      <c r="A4" s="3">
        <v>2001</v>
      </c>
      <c r="B4" s="4">
        <v>2</v>
      </c>
      <c r="C4" s="6">
        <v>3675</v>
      </c>
      <c r="D4" s="6">
        <f t="shared" si="0"/>
        <v>3941.28</v>
      </c>
      <c r="E4" s="5">
        <f t="shared" si="1"/>
        <v>-266.2800000000002</v>
      </c>
    </row>
    <row r="5" spans="1:5" ht="17" thickBot="1">
      <c r="A5" s="3">
        <v>2002</v>
      </c>
      <c r="B5" s="4">
        <v>3</v>
      </c>
      <c r="C5" s="6">
        <v>3918</v>
      </c>
      <c r="D5" s="6">
        <f t="shared" si="0"/>
        <v>4325.5200000000004</v>
      </c>
      <c r="E5" s="5">
        <f t="shared" si="1"/>
        <v>-407.52000000000044</v>
      </c>
    </row>
    <row r="6" spans="1:5" ht="17" thickBot="1">
      <c r="A6" s="3">
        <v>2004</v>
      </c>
      <c r="B6" s="4">
        <v>5</v>
      </c>
      <c r="C6" s="6">
        <v>5138</v>
      </c>
      <c r="D6" s="6">
        <f t="shared" si="0"/>
        <v>5094</v>
      </c>
      <c r="E6" s="5">
        <f t="shared" si="1"/>
        <v>44</v>
      </c>
    </row>
    <row r="7" spans="1:5" ht="17" thickBot="1">
      <c r="A7" s="3">
        <v>2005</v>
      </c>
      <c r="B7" s="4">
        <v>6</v>
      </c>
      <c r="C7" s="6">
        <v>5445</v>
      </c>
      <c r="D7" s="6">
        <f t="shared" si="0"/>
        <v>5478.24</v>
      </c>
      <c r="E7" s="5">
        <f t="shared" si="1"/>
        <v>-33.239999999999782</v>
      </c>
    </row>
    <row r="8" spans="1:5" ht="17" thickBot="1">
      <c r="A8" s="3">
        <v>2006</v>
      </c>
      <c r="B8" s="4">
        <v>7</v>
      </c>
      <c r="C8" s="6">
        <v>5819</v>
      </c>
      <c r="D8" s="6">
        <f t="shared" si="0"/>
        <v>5862.4800000000005</v>
      </c>
      <c r="E8" s="5">
        <f t="shared" si="1"/>
        <v>-43.480000000000473</v>
      </c>
    </row>
    <row r="9" spans="1:5" ht="17" thickBot="1">
      <c r="A9" s="3">
        <v>2007</v>
      </c>
      <c r="B9" s="4">
        <v>8</v>
      </c>
      <c r="C9" s="6">
        <v>6196</v>
      </c>
      <c r="D9" s="6">
        <f t="shared" si="0"/>
        <v>6246.72</v>
      </c>
      <c r="E9" s="5">
        <f t="shared" si="1"/>
        <v>-50.720000000000255</v>
      </c>
    </row>
    <row r="10" spans="1:5" ht="17" thickBot="1">
      <c r="A10" s="3">
        <v>2008</v>
      </c>
      <c r="B10" s="4">
        <v>9</v>
      </c>
      <c r="C10" s="6">
        <v>6779</v>
      </c>
      <c r="D10" s="6">
        <f t="shared" si="0"/>
        <v>6630.96</v>
      </c>
      <c r="E10" s="5">
        <f t="shared" si="1"/>
        <v>148.03999999999996</v>
      </c>
    </row>
    <row r="11" spans="1:5" ht="17" thickBot="1">
      <c r="A11" s="3">
        <v>2009</v>
      </c>
      <c r="B11" s="4">
        <v>10</v>
      </c>
      <c r="C11" s="6">
        <v>7117</v>
      </c>
      <c r="D11" s="6">
        <f t="shared" si="0"/>
        <v>7015.2000000000007</v>
      </c>
      <c r="E11" s="5">
        <f t="shared" si="1"/>
        <v>101.79999999999927</v>
      </c>
    </row>
    <row r="12" spans="1:5" ht="17" thickBot="1">
      <c r="A12" s="7">
        <v>2017</v>
      </c>
      <c r="B12" s="4">
        <f>A12-1999</f>
        <v>18</v>
      </c>
      <c r="D12" s="6">
        <f t="shared" si="0"/>
        <v>10089.119999999999</v>
      </c>
    </row>
    <row r="13" spans="1:5" ht="17" thickBot="1">
      <c r="A13" s="7">
        <v>2020</v>
      </c>
      <c r="B13" s="4">
        <f>A13-1999</f>
        <v>21</v>
      </c>
      <c r="D13" s="6">
        <f t="shared" si="0"/>
        <v>11241.84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3225-C64C-E241-B043-AF6002347BB2}">
  <dimension ref="A1:I13"/>
  <sheetViews>
    <sheetView workbookViewId="0">
      <selection activeCell="I2" sqref="I2:I11"/>
    </sheetView>
  </sheetViews>
  <sheetFormatPr baseColWidth="10" defaultRowHeight="16"/>
  <sheetData>
    <row r="1" spans="1:9" ht="35" thickBot="1">
      <c r="A1" s="1" t="s">
        <v>0</v>
      </c>
      <c r="B1" s="2" t="s">
        <v>1</v>
      </c>
      <c r="C1" s="2" t="s">
        <v>2</v>
      </c>
      <c r="D1" s="2" t="s">
        <v>3</v>
      </c>
      <c r="E1" s="8" t="s">
        <v>4</v>
      </c>
      <c r="G1" t="s">
        <v>3</v>
      </c>
      <c r="H1" t="s">
        <v>4</v>
      </c>
      <c r="I1" t="s">
        <v>5</v>
      </c>
    </row>
    <row r="2" spans="1:9" ht="17" thickBot="1">
      <c r="A2" s="3">
        <v>1999</v>
      </c>
      <c r="B2" s="4">
        <v>0</v>
      </c>
      <c r="C2" s="6">
        <v>3587</v>
      </c>
      <c r="D2" s="9">
        <f xml:space="preserve"> 384.24*A2- 764920</f>
        <v>3175.7600000000093</v>
      </c>
      <c r="E2" s="9">
        <f>C2-D2</f>
        <v>411.23999999999069</v>
      </c>
      <c r="G2" s="9">
        <v>3172.8</v>
      </c>
      <c r="H2" s="9">
        <v>414.19999999999982</v>
      </c>
      <c r="I2" s="10">
        <f>D2-G2</f>
        <v>2.9600000000091313</v>
      </c>
    </row>
    <row r="3" spans="1:9" ht="17" thickBot="1">
      <c r="A3" s="3">
        <v>2000</v>
      </c>
      <c r="B3" s="4">
        <v>1</v>
      </c>
      <c r="C3" s="6">
        <v>3650</v>
      </c>
      <c r="D3" s="9">
        <f t="shared" ref="D3:D13" si="0" xml:space="preserve"> 384.24*A3- 764920</f>
        <v>3560</v>
      </c>
      <c r="E3" s="9">
        <f t="shared" ref="E3:E11" si="1">C3-D3</f>
        <v>90</v>
      </c>
      <c r="G3" s="9">
        <v>3557.04</v>
      </c>
      <c r="H3" s="9">
        <v>92.960000000000036</v>
      </c>
      <c r="I3" s="10">
        <f t="shared" ref="I3:I11" si="2">D3-G3</f>
        <v>2.9600000000000364</v>
      </c>
    </row>
    <row r="4" spans="1:9" ht="17" thickBot="1">
      <c r="A4" s="3">
        <v>2001</v>
      </c>
      <c r="B4" s="4">
        <v>2</v>
      </c>
      <c r="C4" s="6">
        <v>3675</v>
      </c>
      <c r="D4" s="9">
        <f t="shared" si="0"/>
        <v>3944.2399999999907</v>
      </c>
      <c r="E4" s="9">
        <f t="shared" si="1"/>
        <v>-269.23999999999069</v>
      </c>
      <c r="G4" s="9">
        <v>3941.28</v>
      </c>
      <c r="H4" s="9">
        <v>-266.2800000000002</v>
      </c>
      <c r="I4" s="10">
        <f t="shared" si="2"/>
        <v>2.9599999999904867</v>
      </c>
    </row>
    <row r="5" spans="1:9" ht="17" thickBot="1">
      <c r="A5" s="3">
        <v>2002</v>
      </c>
      <c r="B5" s="4">
        <v>3</v>
      </c>
      <c r="C5" s="6">
        <v>3918</v>
      </c>
      <c r="D5" s="9">
        <f t="shared" si="0"/>
        <v>4328.4799999999814</v>
      </c>
      <c r="E5" s="9">
        <f t="shared" si="1"/>
        <v>-410.47999999998137</v>
      </c>
      <c r="G5" s="9">
        <v>4325.5200000000004</v>
      </c>
      <c r="H5" s="9">
        <v>-407.52000000000044</v>
      </c>
      <c r="I5" s="10">
        <f t="shared" si="2"/>
        <v>2.959999999980937</v>
      </c>
    </row>
    <row r="6" spans="1:9" ht="17" thickBot="1">
      <c r="A6" s="3">
        <v>2004</v>
      </c>
      <c r="B6" s="4">
        <v>5</v>
      </c>
      <c r="C6" s="6">
        <v>5138</v>
      </c>
      <c r="D6" s="9">
        <f t="shared" si="0"/>
        <v>5096.9599999999627</v>
      </c>
      <c r="E6" s="9">
        <f t="shared" si="1"/>
        <v>41.040000000037253</v>
      </c>
      <c r="G6" s="9">
        <v>5094</v>
      </c>
      <c r="H6" s="9">
        <v>44</v>
      </c>
      <c r="I6" s="10">
        <f t="shared" si="2"/>
        <v>2.9599999999627471</v>
      </c>
    </row>
    <row r="7" spans="1:9" ht="17" thickBot="1">
      <c r="A7" s="3">
        <v>2005</v>
      </c>
      <c r="B7" s="4">
        <v>6</v>
      </c>
      <c r="C7" s="6">
        <v>5445</v>
      </c>
      <c r="D7" s="9">
        <f t="shared" si="0"/>
        <v>5481.2000000000698</v>
      </c>
      <c r="E7" s="9">
        <f t="shared" si="1"/>
        <v>-36.200000000069849</v>
      </c>
      <c r="G7" s="9">
        <v>5478.24</v>
      </c>
      <c r="H7" s="9">
        <v>-33.239999999999782</v>
      </c>
      <c r="I7" s="10">
        <f t="shared" si="2"/>
        <v>2.9600000000700675</v>
      </c>
    </row>
    <row r="8" spans="1:9" ht="17" thickBot="1">
      <c r="A8" s="3">
        <v>2006</v>
      </c>
      <c r="B8" s="4">
        <v>7</v>
      </c>
      <c r="C8" s="6">
        <v>5819</v>
      </c>
      <c r="D8" s="9">
        <f t="shared" si="0"/>
        <v>5865.4400000000605</v>
      </c>
      <c r="E8" s="9">
        <f t="shared" si="1"/>
        <v>-46.440000000060536</v>
      </c>
      <c r="G8" s="9">
        <v>5862.4800000000005</v>
      </c>
      <c r="H8" s="9">
        <v>-43.480000000000473</v>
      </c>
      <c r="I8" s="10">
        <f t="shared" si="2"/>
        <v>2.960000000060063</v>
      </c>
    </row>
    <row r="9" spans="1:9" ht="17" thickBot="1">
      <c r="A9" s="3">
        <v>2007</v>
      </c>
      <c r="B9" s="4">
        <v>8</v>
      </c>
      <c r="C9" s="6">
        <v>6196</v>
      </c>
      <c r="D9" s="9">
        <f t="shared" si="0"/>
        <v>6249.6800000000512</v>
      </c>
      <c r="E9" s="9">
        <f t="shared" si="1"/>
        <v>-53.680000000051223</v>
      </c>
      <c r="G9" s="9">
        <v>6246.72</v>
      </c>
      <c r="H9" s="9">
        <v>-50.720000000000255</v>
      </c>
      <c r="I9" s="10">
        <f t="shared" si="2"/>
        <v>2.9600000000509681</v>
      </c>
    </row>
    <row r="10" spans="1:9" ht="17" thickBot="1">
      <c r="A10" s="3">
        <v>2008</v>
      </c>
      <c r="B10" s="4">
        <v>9</v>
      </c>
      <c r="C10" s="6">
        <v>6779</v>
      </c>
      <c r="D10" s="9">
        <f t="shared" si="0"/>
        <v>6633.9200000000419</v>
      </c>
      <c r="E10" s="9">
        <f t="shared" si="1"/>
        <v>145.07999999995809</v>
      </c>
      <c r="G10" s="9">
        <v>6630.96</v>
      </c>
      <c r="H10" s="9">
        <v>148.03999999999996</v>
      </c>
      <c r="I10" s="10">
        <f t="shared" si="2"/>
        <v>2.9600000000418731</v>
      </c>
    </row>
    <row r="11" spans="1:9" ht="17" thickBot="1">
      <c r="A11" s="3">
        <v>2009</v>
      </c>
      <c r="B11" s="4">
        <v>10</v>
      </c>
      <c r="C11" s="6">
        <v>7117</v>
      </c>
      <c r="D11" s="9">
        <f t="shared" si="0"/>
        <v>7018.1600000000326</v>
      </c>
      <c r="E11" s="9">
        <f t="shared" si="1"/>
        <v>98.839999999967404</v>
      </c>
      <c r="G11" s="9">
        <v>7015.2000000000007</v>
      </c>
      <c r="H11" s="9">
        <v>101.79999999999927</v>
      </c>
      <c r="I11" s="10">
        <f t="shared" si="2"/>
        <v>2.9600000000318687</v>
      </c>
    </row>
    <row r="12" spans="1:9" ht="17" thickBot="1">
      <c r="A12" s="7">
        <v>2017</v>
      </c>
      <c r="B12" s="4">
        <f>A12-1999</f>
        <v>18</v>
      </c>
      <c r="D12" s="9">
        <f t="shared" si="0"/>
        <v>10092.080000000075</v>
      </c>
      <c r="G12" s="9">
        <v>10089.119999999999</v>
      </c>
      <c r="H12" s="9"/>
    </row>
    <row r="13" spans="1:9" ht="17" thickBot="1">
      <c r="A13" s="7">
        <v>2020</v>
      </c>
      <c r="B13" s="4">
        <f>A13-1999</f>
        <v>21</v>
      </c>
      <c r="D13" s="9">
        <f t="shared" si="0"/>
        <v>11244.800000000047</v>
      </c>
      <c r="G13" s="9">
        <v>11241.84</v>
      </c>
      <c r="H13" s="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E389-561E-8347-8C94-723E2AA44F09}">
  <dimension ref="A1:J17"/>
  <sheetViews>
    <sheetView tabSelected="1" workbookViewId="0">
      <selection activeCell="G18" sqref="G18"/>
    </sheetView>
  </sheetViews>
  <sheetFormatPr baseColWidth="10" defaultRowHeight="16"/>
  <sheetData>
    <row r="1" spans="1:10" ht="18" thickBot="1">
      <c r="A1" s="1" t="s">
        <v>0</v>
      </c>
      <c r="B1" s="11" t="s">
        <v>7</v>
      </c>
      <c r="C1" s="11" t="s">
        <v>6</v>
      </c>
      <c r="D1" s="13" t="s">
        <v>8</v>
      </c>
      <c r="E1" s="13" t="s">
        <v>9</v>
      </c>
      <c r="F1" s="13" t="s">
        <v>10</v>
      </c>
      <c r="G1" s="13" t="s">
        <v>11</v>
      </c>
      <c r="H1" s="13" t="s">
        <v>12</v>
      </c>
      <c r="I1" s="13" t="s">
        <v>13</v>
      </c>
      <c r="J1" s="13" t="s">
        <v>15</v>
      </c>
    </row>
    <row r="2" spans="1:10" ht="17" thickBot="1">
      <c r="A2" s="3">
        <v>2005</v>
      </c>
      <c r="B2" s="12">
        <f>A2-2005</f>
        <v>0</v>
      </c>
      <c r="C2" s="12">
        <v>19.100000000000001</v>
      </c>
      <c r="D2">
        <f xml:space="preserve"> 1.0283*B2 + 19.131</f>
        <v>19.131</v>
      </c>
      <c r="E2">
        <f>C2-D2</f>
        <v>-3.0999999999998806E-2</v>
      </c>
      <c r="F2">
        <f>(C2-C3)/(B2-B3)</f>
        <v>1.2999999999999972</v>
      </c>
      <c r="G2">
        <f t="shared" ref="G2:G5" si="0">F$11*(B2-B$6)+C$6</f>
        <v>18.900000000000002</v>
      </c>
      <c r="H2">
        <f>F2*(2009-A2)+C2</f>
        <v>24.29999999999999</v>
      </c>
      <c r="I2">
        <f t="shared" ref="I2:I10" si="1">F$11*(A2-2009)+H$11</f>
        <v>18.975000000000001</v>
      </c>
      <c r="J2">
        <f>I$13*(A2-2005)+C$2</f>
        <v>19.100000000000001</v>
      </c>
    </row>
    <row r="3" spans="1:10" ht="17" thickBot="1">
      <c r="A3" s="3">
        <v>2006</v>
      </c>
      <c r="B3" s="12">
        <f t="shared" ref="B3:B12" si="2">A3-2005</f>
        <v>1</v>
      </c>
      <c r="C3" s="12">
        <v>20.399999999999999</v>
      </c>
      <c r="D3">
        <f t="shared" ref="D3:D12" si="3" xml:space="preserve"> 1.0283*B3 + 19.131</f>
        <v>20.159300000000002</v>
      </c>
      <c r="E3">
        <f t="shared" ref="E3:E10" si="4">C3-D3</f>
        <v>0.24069999999999681</v>
      </c>
      <c r="F3">
        <f t="shared" ref="F3:F9" si="5">(C3-C4)/(B3-B4)</f>
        <v>0.90000000000000213</v>
      </c>
      <c r="G3">
        <f t="shared" si="0"/>
        <v>19.950000000000003</v>
      </c>
      <c r="H3">
        <f t="shared" ref="H3:H9" si="6">F3*(2009-A3)+C3</f>
        <v>23.100000000000005</v>
      </c>
      <c r="I3">
        <f t="shared" si="1"/>
        <v>20.025000000000002</v>
      </c>
      <c r="J3">
        <f t="shared" ref="J3:J10" si="7">I$13*(A3-2005)+C$2</f>
        <v>20.150000000000002</v>
      </c>
    </row>
    <row r="4" spans="1:10" ht="17" thickBot="1">
      <c r="A4" s="3">
        <v>2007</v>
      </c>
      <c r="B4" s="12">
        <f t="shared" si="2"/>
        <v>2</v>
      </c>
      <c r="C4" s="12">
        <v>21.3</v>
      </c>
      <c r="D4">
        <f t="shared" si="3"/>
        <v>21.1876</v>
      </c>
      <c r="E4">
        <f t="shared" si="4"/>
        <v>0.11240000000000094</v>
      </c>
      <c r="F4">
        <f t="shared" si="5"/>
        <v>0.30000000000000071</v>
      </c>
      <c r="G4">
        <f t="shared" si="0"/>
        <v>21</v>
      </c>
      <c r="H4">
        <f t="shared" si="6"/>
        <v>21.900000000000002</v>
      </c>
      <c r="I4">
        <f t="shared" si="1"/>
        <v>21.075000000000003</v>
      </c>
      <c r="J4">
        <f t="shared" si="7"/>
        <v>21.200000000000003</v>
      </c>
    </row>
    <row r="5" spans="1:10" ht="17" thickBot="1">
      <c r="A5" s="3">
        <v>2008</v>
      </c>
      <c r="B5" s="12">
        <f t="shared" si="2"/>
        <v>3</v>
      </c>
      <c r="C5" s="12">
        <v>21.6</v>
      </c>
      <c r="D5">
        <f t="shared" si="3"/>
        <v>22.215900000000001</v>
      </c>
      <c r="E5">
        <f t="shared" si="4"/>
        <v>-0.61589999999999989</v>
      </c>
      <c r="F5">
        <f t="shared" si="5"/>
        <v>1.5</v>
      </c>
      <c r="G5">
        <f t="shared" si="0"/>
        <v>22.05</v>
      </c>
      <c r="H5">
        <f t="shared" si="6"/>
        <v>23.1</v>
      </c>
      <c r="I5">
        <f t="shared" si="1"/>
        <v>22.125</v>
      </c>
      <c r="J5">
        <f t="shared" si="7"/>
        <v>22.25</v>
      </c>
    </row>
    <row r="6" spans="1:10" ht="17" thickBot="1">
      <c r="A6" s="3">
        <v>2009</v>
      </c>
      <c r="B6" s="12">
        <f t="shared" si="2"/>
        <v>4</v>
      </c>
      <c r="C6" s="12">
        <v>23.1</v>
      </c>
      <c r="D6">
        <f t="shared" si="3"/>
        <v>23.244199999999999</v>
      </c>
      <c r="E6">
        <f t="shared" si="4"/>
        <v>-0.14419999999999789</v>
      </c>
      <c r="F6">
        <f t="shared" si="5"/>
        <v>1.7999999999999972</v>
      </c>
      <c r="G6">
        <f>F$11*(B6-B$6)+C$6</f>
        <v>23.1</v>
      </c>
      <c r="H6">
        <f t="shared" si="6"/>
        <v>23.1</v>
      </c>
      <c r="I6">
        <f>F$11*(A6-2009)+H$11</f>
        <v>23.175000000000001</v>
      </c>
      <c r="J6">
        <f t="shared" si="7"/>
        <v>23.3</v>
      </c>
    </row>
    <row r="7" spans="1:10" ht="17" thickBot="1">
      <c r="A7" s="3">
        <v>2010</v>
      </c>
      <c r="B7" s="12">
        <f t="shared" si="2"/>
        <v>5</v>
      </c>
      <c r="C7" s="12">
        <v>24.9</v>
      </c>
      <c r="D7">
        <f t="shared" si="3"/>
        <v>24.272500000000001</v>
      </c>
      <c r="E7">
        <f t="shared" si="4"/>
        <v>0.62749999999999773</v>
      </c>
      <c r="F7">
        <f t="shared" si="5"/>
        <v>0.40000000000000213</v>
      </c>
      <c r="G7">
        <f t="shared" ref="G7:G12" si="8">F$11*(B7-B$6)+C$6</f>
        <v>24.150000000000002</v>
      </c>
      <c r="H7">
        <f t="shared" si="6"/>
        <v>24.499999999999996</v>
      </c>
      <c r="I7">
        <f t="shared" si="1"/>
        <v>24.225000000000001</v>
      </c>
      <c r="J7">
        <f t="shared" si="7"/>
        <v>24.35</v>
      </c>
    </row>
    <row r="8" spans="1:10" ht="17" thickBot="1">
      <c r="A8" s="3">
        <v>2011</v>
      </c>
      <c r="B8" s="12">
        <f t="shared" si="2"/>
        <v>6</v>
      </c>
      <c r="C8" s="12">
        <v>25.3</v>
      </c>
      <c r="D8">
        <f t="shared" si="3"/>
        <v>25.300800000000002</v>
      </c>
      <c r="E8">
        <f t="shared" si="4"/>
        <v>-8.0000000000168825E-4</v>
      </c>
      <c r="F8">
        <f t="shared" si="5"/>
        <v>0.69999999999999929</v>
      </c>
      <c r="G8">
        <f t="shared" si="8"/>
        <v>25.200000000000003</v>
      </c>
      <c r="H8">
        <f t="shared" si="6"/>
        <v>23.900000000000002</v>
      </c>
      <c r="I8">
        <f t="shared" si="1"/>
        <v>25.274999999999999</v>
      </c>
      <c r="J8">
        <f t="shared" si="7"/>
        <v>25.4</v>
      </c>
    </row>
    <row r="9" spans="1:10" ht="17" thickBot="1">
      <c r="A9" s="3">
        <v>2012</v>
      </c>
      <c r="B9" s="12">
        <f t="shared" si="2"/>
        <v>7</v>
      </c>
      <c r="C9" s="12">
        <v>26</v>
      </c>
      <c r="D9">
        <f t="shared" si="3"/>
        <v>26.3291</v>
      </c>
      <c r="E9">
        <f t="shared" si="4"/>
        <v>-0.32910000000000039</v>
      </c>
      <c r="F9">
        <f t="shared" si="5"/>
        <v>1.5</v>
      </c>
      <c r="G9">
        <f t="shared" si="8"/>
        <v>26.25</v>
      </c>
      <c r="H9">
        <f t="shared" si="6"/>
        <v>21.5</v>
      </c>
      <c r="I9">
        <f t="shared" si="1"/>
        <v>26.324999999999999</v>
      </c>
      <c r="J9">
        <f t="shared" si="7"/>
        <v>26.45</v>
      </c>
    </row>
    <row r="10" spans="1:10" ht="17" thickBot="1">
      <c r="A10" s="3">
        <v>2013</v>
      </c>
      <c r="B10" s="12">
        <f t="shared" si="2"/>
        <v>8</v>
      </c>
      <c r="C10" s="12">
        <v>27.5</v>
      </c>
      <c r="D10">
        <f t="shared" si="3"/>
        <v>27.357399999999998</v>
      </c>
      <c r="E10">
        <f t="shared" si="4"/>
        <v>0.14260000000000161</v>
      </c>
      <c r="G10">
        <f t="shared" si="8"/>
        <v>27.3</v>
      </c>
      <c r="I10">
        <f t="shared" si="1"/>
        <v>27.375</v>
      </c>
      <c r="J10">
        <f t="shared" si="7"/>
        <v>27.5</v>
      </c>
    </row>
    <row r="11" spans="1:10">
      <c r="F11">
        <f>AVERAGE(F2:F9)</f>
        <v>1.0499999999999998</v>
      </c>
      <c r="H11">
        <f>AVERAGE(H2:H9)</f>
        <v>23.175000000000001</v>
      </c>
    </row>
    <row r="12" spans="1:10" ht="17" thickBot="1">
      <c r="A12" s="14">
        <v>2014</v>
      </c>
      <c r="B12" s="12">
        <f t="shared" si="2"/>
        <v>9</v>
      </c>
      <c r="D12">
        <f t="shared" si="3"/>
        <v>28.3857</v>
      </c>
      <c r="G12">
        <f t="shared" si="8"/>
        <v>28.35</v>
      </c>
      <c r="I12">
        <f t="shared" ref="I12" si="9">F$11*(A12-2009)+H$11</f>
        <v>28.425000000000001</v>
      </c>
      <c r="J12">
        <f t="shared" ref="J12" si="10">I$13*(A12-2005)+C$2</f>
        <v>28.55</v>
      </c>
    </row>
    <row r="13" spans="1:10">
      <c r="H13" t="s">
        <v>14</v>
      </c>
      <c r="I13">
        <f>(C2-C10)/(A2-A10)</f>
        <v>1.0499999999999998</v>
      </c>
    </row>
    <row r="16" spans="1:10">
      <c r="G16" t="s">
        <v>16</v>
      </c>
      <c r="I16">
        <f>C10*1.032</f>
        <v>28.380000000000003</v>
      </c>
    </row>
    <row r="17" spans="7:7">
      <c r="G17" t="s"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May</dc:creator>
  <cp:lastModifiedBy>Mike May</cp:lastModifiedBy>
  <dcterms:created xsi:type="dcterms:W3CDTF">2020-10-12T20:30:02Z</dcterms:created>
  <dcterms:modified xsi:type="dcterms:W3CDTF">2020-10-12T21:15:58Z</dcterms:modified>
</cp:coreProperties>
</file>