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maymk/Google Drive/SLU-TeachingStuff/Math1200/2020FL-MT1200/Worksheets/"/>
    </mc:Choice>
  </mc:AlternateContent>
  <xr:revisionPtr revIDLastSave="0" documentId="13_ncr:1_{D4C5A21D-36BF-954D-9127-07317F17EC27}" xr6:coauthVersionLast="45" xr6:coauthVersionMax="45" xr10:uidLastSave="{00000000-0000-0000-0000-000000000000}"/>
  <bookViews>
    <workbookView xWindow="7140" yWindow="940" windowWidth="26240" windowHeight="18180" tabRatio="500" activeTab="1" xr2:uid="{00000000-000D-0000-FFFF-FFFF00000000}"/>
  </bookViews>
  <sheets>
    <sheet name="CPI Data" sheetId="3" r:id="rId1"/>
    <sheet name="Dow Jones Data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1" i="2" l="1"/>
  <c r="D31" i="2" s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2" i="2"/>
  <c r="I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2" i="2"/>
  <c r="B31" i="3"/>
  <c r="F31" i="3" s="1"/>
  <c r="H19" i="3"/>
  <c r="H20" i="3"/>
  <c r="H21" i="3"/>
  <c r="H22" i="3"/>
  <c r="H23" i="3"/>
  <c r="H24" i="3"/>
  <c r="H25" i="3"/>
  <c r="H26" i="3"/>
  <c r="H27" i="3"/>
  <c r="H28" i="3"/>
  <c r="H29" i="3"/>
  <c r="H30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2" i="3"/>
  <c r="G31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2" i="3"/>
  <c r="E2" i="3"/>
  <c r="I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2" i="3"/>
  <c r="E31" i="3" l="1"/>
</calcChain>
</file>

<file path=xl/sharedStrings.xml><?xml version="1.0" encoding="utf-8"?>
<sst xmlns="http://schemas.openxmlformats.org/spreadsheetml/2006/main" count="10" uniqueCount="9">
  <si>
    <t>Year</t>
  </si>
  <si>
    <t>CPI</t>
  </si>
  <si>
    <t>Dow Jones</t>
  </si>
  <si>
    <t>Projected 1</t>
  </si>
  <si>
    <t>Adjusted Year</t>
  </si>
  <si>
    <t>Projected 2</t>
  </si>
  <si>
    <t>Projected 3</t>
  </si>
  <si>
    <t>Projected4</t>
  </si>
  <si>
    <t>ajusted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</si>
</sst>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sz val="8"/>
      <color rgb="FF000000"/>
      <name val="Helvetica"/>
      <family val="2"/>
    </font>
    <font>
      <sz val="12"/>
      <color rgb="FF000000"/>
      <name val="Helvetica"/>
      <family val="2"/>
    </font>
    <font>
      <sz val="12"/>
      <color theme="1"/>
      <name val="Helvetic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59595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2" fontId="3" fillId="0" borderId="0" xfId="0" applyNumberFormat="1" applyFont="1"/>
    <xf numFmtId="0" fontId="6" fillId="0" borderId="0" xfId="0" applyFont="1" applyAlignment="1">
      <alignment horizontal="center" vertical="center" readingOrder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'CPI Data'!$C$1</c:f>
              <c:strCache>
                <c:ptCount val="1"/>
                <c:pt idx="0">
                  <c:v>CPI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'CPI Data'!$A$2:$A$30</c:f>
              <c:numCache>
                <c:formatCode>General</c:formatCode>
                <c:ptCount val="29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  <c:pt idx="10">
                  <c:v>2008</c:v>
                </c:pt>
                <c:pt idx="11">
                  <c:v>2007</c:v>
                </c:pt>
                <c:pt idx="12">
                  <c:v>2006</c:v>
                </c:pt>
                <c:pt idx="13">
                  <c:v>2005</c:v>
                </c:pt>
                <c:pt idx="14">
                  <c:v>2004</c:v>
                </c:pt>
                <c:pt idx="15">
                  <c:v>2003</c:v>
                </c:pt>
                <c:pt idx="16">
                  <c:v>2002</c:v>
                </c:pt>
                <c:pt idx="17">
                  <c:v>2001</c:v>
                </c:pt>
                <c:pt idx="18">
                  <c:v>2000</c:v>
                </c:pt>
                <c:pt idx="19">
                  <c:v>1999</c:v>
                </c:pt>
                <c:pt idx="20">
                  <c:v>1998</c:v>
                </c:pt>
                <c:pt idx="21">
                  <c:v>1997</c:v>
                </c:pt>
                <c:pt idx="22">
                  <c:v>1996</c:v>
                </c:pt>
                <c:pt idx="23">
                  <c:v>1995</c:v>
                </c:pt>
                <c:pt idx="24">
                  <c:v>1994</c:v>
                </c:pt>
                <c:pt idx="25">
                  <c:v>1993</c:v>
                </c:pt>
                <c:pt idx="26">
                  <c:v>1992</c:v>
                </c:pt>
                <c:pt idx="27">
                  <c:v>1991</c:v>
                </c:pt>
                <c:pt idx="28">
                  <c:v>1990</c:v>
                </c:pt>
              </c:numCache>
            </c:numRef>
          </c:xVal>
          <c:yVal>
            <c:numRef>
              <c:f>'CPI Data'!$C$2:$C$30</c:f>
              <c:numCache>
                <c:formatCode>General</c:formatCode>
                <c:ptCount val="29"/>
                <c:pt idx="0">
                  <c:v>247.86699999999999</c:v>
                </c:pt>
                <c:pt idx="1">
                  <c:v>242.839</c:v>
                </c:pt>
                <c:pt idx="2">
                  <c:v>236.916</c:v>
                </c:pt>
                <c:pt idx="3">
                  <c:v>233.70699999999999</c:v>
                </c:pt>
                <c:pt idx="4">
                  <c:v>233.916</c:v>
                </c:pt>
                <c:pt idx="5">
                  <c:v>230.28</c:v>
                </c:pt>
                <c:pt idx="6">
                  <c:v>226.66499999999999</c:v>
                </c:pt>
                <c:pt idx="7">
                  <c:v>220.22300000000001</c:v>
                </c:pt>
                <c:pt idx="8">
                  <c:v>216.68700000000001</c:v>
                </c:pt>
                <c:pt idx="9">
                  <c:v>211.143</c:v>
                </c:pt>
                <c:pt idx="10">
                  <c:v>211.08</c:v>
                </c:pt>
                <c:pt idx="11">
                  <c:v>202.416</c:v>
                </c:pt>
                <c:pt idx="12">
                  <c:v>198.3</c:v>
                </c:pt>
                <c:pt idx="13">
                  <c:v>190.7</c:v>
                </c:pt>
                <c:pt idx="14">
                  <c:v>185.2</c:v>
                </c:pt>
                <c:pt idx="15">
                  <c:v>181.7</c:v>
                </c:pt>
                <c:pt idx="16">
                  <c:v>177.1</c:v>
                </c:pt>
                <c:pt idx="17">
                  <c:v>175.1</c:v>
                </c:pt>
                <c:pt idx="18">
                  <c:v>168.8</c:v>
                </c:pt>
                <c:pt idx="19">
                  <c:v>164.3</c:v>
                </c:pt>
                <c:pt idx="20">
                  <c:v>161.6</c:v>
                </c:pt>
                <c:pt idx="21">
                  <c:v>159.1</c:v>
                </c:pt>
                <c:pt idx="22">
                  <c:v>154.4</c:v>
                </c:pt>
                <c:pt idx="23">
                  <c:v>150.30000000000001</c:v>
                </c:pt>
                <c:pt idx="24">
                  <c:v>146.19999999999999</c:v>
                </c:pt>
                <c:pt idx="25">
                  <c:v>142.6</c:v>
                </c:pt>
                <c:pt idx="26">
                  <c:v>138.1</c:v>
                </c:pt>
                <c:pt idx="27">
                  <c:v>134.6</c:v>
                </c:pt>
                <c:pt idx="28">
                  <c:v>127.4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6E-7C47-9A8F-9A1338E55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076784"/>
        <c:axId val="1671451632"/>
      </c:scatterChart>
      <c:valAx>
        <c:axId val="1660076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451632"/>
        <c:crosses val="autoZero"/>
        <c:crossBetween val="midCat"/>
      </c:valAx>
      <c:valAx>
        <c:axId val="167145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076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'CPI Data'!$C$1</c:f>
              <c:strCache>
                <c:ptCount val="1"/>
                <c:pt idx="0">
                  <c:v>CPI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'CPI Data'!$B$2:$B$30</c:f>
              <c:numCache>
                <c:formatCode>General</c:formatCode>
                <c:ptCount val="29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</c:numCache>
            </c:numRef>
          </c:xVal>
          <c:yVal>
            <c:numRef>
              <c:f>'CPI Data'!$C$2:$C$30</c:f>
              <c:numCache>
                <c:formatCode>General</c:formatCode>
                <c:ptCount val="29"/>
                <c:pt idx="0">
                  <c:v>247.86699999999999</c:v>
                </c:pt>
                <c:pt idx="1">
                  <c:v>242.839</c:v>
                </c:pt>
                <c:pt idx="2">
                  <c:v>236.916</c:v>
                </c:pt>
                <c:pt idx="3">
                  <c:v>233.70699999999999</c:v>
                </c:pt>
                <c:pt idx="4">
                  <c:v>233.916</c:v>
                </c:pt>
                <c:pt idx="5">
                  <c:v>230.28</c:v>
                </c:pt>
                <c:pt idx="6">
                  <c:v>226.66499999999999</c:v>
                </c:pt>
                <c:pt idx="7">
                  <c:v>220.22300000000001</c:v>
                </c:pt>
                <c:pt idx="8">
                  <c:v>216.68700000000001</c:v>
                </c:pt>
                <c:pt idx="9">
                  <c:v>211.143</c:v>
                </c:pt>
                <c:pt idx="10">
                  <c:v>211.08</c:v>
                </c:pt>
                <c:pt idx="11">
                  <c:v>202.416</c:v>
                </c:pt>
                <c:pt idx="12">
                  <c:v>198.3</c:v>
                </c:pt>
                <c:pt idx="13">
                  <c:v>190.7</c:v>
                </c:pt>
                <c:pt idx="14">
                  <c:v>185.2</c:v>
                </c:pt>
                <c:pt idx="15">
                  <c:v>181.7</c:v>
                </c:pt>
                <c:pt idx="16">
                  <c:v>177.1</c:v>
                </c:pt>
                <c:pt idx="17">
                  <c:v>175.1</c:v>
                </c:pt>
                <c:pt idx="18">
                  <c:v>168.8</c:v>
                </c:pt>
                <c:pt idx="19">
                  <c:v>164.3</c:v>
                </c:pt>
                <c:pt idx="20">
                  <c:v>161.6</c:v>
                </c:pt>
                <c:pt idx="21">
                  <c:v>159.1</c:v>
                </c:pt>
                <c:pt idx="22">
                  <c:v>154.4</c:v>
                </c:pt>
                <c:pt idx="23">
                  <c:v>150.30000000000001</c:v>
                </c:pt>
                <c:pt idx="24">
                  <c:v>146.19999999999999</c:v>
                </c:pt>
                <c:pt idx="25">
                  <c:v>142.6</c:v>
                </c:pt>
                <c:pt idx="26">
                  <c:v>138.1</c:v>
                </c:pt>
                <c:pt idx="27">
                  <c:v>134.6</c:v>
                </c:pt>
                <c:pt idx="28">
                  <c:v>127.4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02-C942-99AE-14A57F8F1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3591008"/>
        <c:axId val="1653576720"/>
      </c:scatterChart>
      <c:valAx>
        <c:axId val="1673591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3576720"/>
        <c:crosses val="autoZero"/>
        <c:crossBetween val="midCat"/>
      </c:valAx>
      <c:valAx>
        <c:axId val="165357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591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'Dow Jones Data'!$C$1</c:f>
              <c:strCache>
                <c:ptCount val="1"/>
                <c:pt idx="0">
                  <c:v>Dow Jones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'Dow Jones Data'!$B$2:$B$30</c:f>
              <c:numCache>
                <c:formatCode>General</c:formatCode>
                <c:ptCount val="29"/>
                <c:pt idx="0">
                  <c:v>18</c:v>
                </c:pt>
                <c:pt idx="1">
                  <c:v>17</c:v>
                </c:pt>
                <c:pt idx="2">
                  <c:v>16</c:v>
                </c:pt>
                <c:pt idx="3">
                  <c:v>15</c:v>
                </c:pt>
                <c:pt idx="4">
                  <c:v>14</c:v>
                </c:pt>
                <c:pt idx="5">
                  <c:v>13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9</c:v>
                </c:pt>
                <c:pt idx="10">
                  <c:v>8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-1</c:v>
                </c:pt>
                <c:pt idx="20">
                  <c:v>-2</c:v>
                </c:pt>
                <c:pt idx="21">
                  <c:v>-3</c:v>
                </c:pt>
                <c:pt idx="22">
                  <c:v>-4</c:v>
                </c:pt>
                <c:pt idx="23">
                  <c:v>-5</c:v>
                </c:pt>
                <c:pt idx="24">
                  <c:v>-6</c:v>
                </c:pt>
                <c:pt idx="25">
                  <c:v>-7</c:v>
                </c:pt>
                <c:pt idx="26">
                  <c:v>-8</c:v>
                </c:pt>
                <c:pt idx="27">
                  <c:v>-9</c:v>
                </c:pt>
                <c:pt idx="28">
                  <c:v>-10</c:v>
                </c:pt>
              </c:numCache>
            </c:numRef>
          </c:xVal>
          <c:yVal>
            <c:numRef>
              <c:f>'Dow Jones Data'!$C$2:$C$30</c:f>
              <c:numCache>
                <c:formatCode>0.00</c:formatCode>
                <c:ptCount val="29"/>
                <c:pt idx="0">
                  <c:v>24809.349609000001</c:v>
                </c:pt>
                <c:pt idx="1">
                  <c:v>19872.859375</c:v>
                </c:pt>
                <c:pt idx="2">
                  <c:v>17405.480468999998</c:v>
                </c:pt>
                <c:pt idx="3">
                  <c:v>17823.070313</c:v>
                </c:pt>
                <c:pt idx="4">
                  <c:v>16572.169922000001</c:v>
                </c:pt>
                <c:pt idx="5">
                  <c:v>13104.299805000001</c:v>
                </c:pt>
                <c:pt idx="6">
                  <c:v>12221.190430000001</c:v>
                </c:pt>
                <c:pt idx="7">
                  <c:v>11577.429688</c:v>
                </c:pt>
                <c:pt idx="8">
                  <c:v>10430.690430000001</c:v>
                </c:pt>
                <c:pt idx="9">
                  <c:v>8772.25</c:v>
                </c:pt>
                <c:pt idx="10">
                  <c:v>13261.820313</c:v>
                </c:pt>
                <c:pt idx="11">
                  <c:v>12459.540039</c:v>
                </c:pt>
                <c:pt idx="12">
                  <c:v>10718.299805000001</c:v>
                </c:pt>
                <c:pt idx="13">
                  <c:v>10783.75</c:v>
                </c:pt>
                <c:pt idx="14">
                  <c:v>10452.740234000001</c:v>
                </c:pt>
                <c:pt idx="15">
                  <c:v>8342.3798829999996</c:v>
                </c:pt>
                <c:pt idx="16">
                  <c:v>10021.709961</c:v>
                </c:pt>
                <c:pt idx="17">
                  <c:v>10790.919921999999</c:v>
                </c:pt>
                <c:pt idx="18">
                  <c:v>11501.849609000001</c:v>
                </c:pt>
                <c:pt idx="19">
                  <c:v>9184.0097659999992</c:v>
                </c:pt>
                <c:pt idx="20">
                  <c:v>7910.2001950000003</c:v>
                </c:pt>
                <c:pt idx="21">
                  <c:v>6447.5</c:v>
                </c:pt>
                <c:pt idx="22">
                  <c:v>5115.7001950000003</c:v>
                </c:pt>
                <c:pt idx="23">
                  <c:v>3834.3999020000001</c:v>
                </c:pt>
                <c:pt idx="24">
                  <c:v>3754.1000979999999</c:v>
                </c:pt>
                <c:pt idx="25">
                  <c:v>3301.1000979999999</c:v>
                </c:pt>
                <c:pt idx="26">
                  <c:v>3152.1000979999999</c:v>
                </c:pt>
                <c:pt idx="27">
                  <c:v>2627.2299800000001</c:v>
                </c:pt>
                <c:pt idx="28" formatCode="General">
                  <c:v>2748.72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E4-D043-AD7C-1EAD26321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3789648"/>
        <c:axId val="1673843296"/>
      </c:scatterChart>
      <c:valAx>
        <c:axId val="1673789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843296"/>
        <c:crosses val="autoZero"/>
        <c:crossBetween val="midCat"/>
      </c:valAx>
      <c:valAx>
        <c:axId val="167384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789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469900</xdr:colOff>
      <xdr:row>0</xdr:row>
      <xdr:rowOff>190500</xdr:rowOff>
    </xdr:from>
    <xdr:to>
      <xdr:col>15</xdr:col>
      <xdr:colOff>88900</xdr:colOff>
      <xdr:row>13</xdr:row>
      <xdr:rowOff>184150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8F8893-516B-DA42-8460-BB0551807A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482600</xdr:colOff>
      <xdr:row>16</xdr:row>
      <xdr:rowOff>44450</xdr:rowOff>
    </xdr:from>
    <xdr:to>
      <xdr:col>15</xdr:col>
      <xdr:colOff>101600</xdr:colOff>
      <xdr:row>29</xdr:row>
      <xdr:rowOff>146050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0DC13E-E1BB-A446-978F-035E1F409A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</xdr:colOff>
      <xdr:row>11</xdr:row>
      <xdr:rowOff>63500</xdr:rowOff>
    </xdr:from>
    <xdr:to>
      <xdr:col>12</xdr:col>
      <xdr:colOff>469900</xdr:colOff>
      <xdr:row>24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48F73F-20FB-4143-B37B-EE0B9DB189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opLeftCell="A18" zoomScale="195" zoomScaleNormal="195" workbookViewId="0">
      <selection activeCell="F31" sqref="F31"/>
    </sheetView>
  </sheetViews>
  <sheetFormatPr baseColWidth="10" defaultRowHeight="16"/>
  <sheetData>
    <row r="1" spans="1:14">
      <c r="A1" t="s">
        <v>0</v>
      </c>
      <c r="B1" t="s">
        <v>4</v>
      </c>
      <c r="C1" t="s">
        <v>1</v>
      </c>
      <c r="D1" t="s">
        <v>3</v>
      </c>
      <c r="E1" t="s">
        <v>5</v>
      </c>
      <c r="F1" t="s">
        <v>6</v>
      </c>
      <c r="H1" t="s">
        <v>7</v>
      </c>
    </row>
    <row r="2" spans="1:14">
      <c r="A2" s="2">
        <v>2018</v>
      </c>
      <c r="B2" s="2">
        <f>A2-1990</f>
        <v>28</v>
      </c>
      <c r="C2" s="2">
        <v>247.86699999999999</v>
      </c>
      <c r="D2" s="4">
        <f>9*10^(-19)*EXP(0.0234*A2)</f>
        <v>289.83384498327109</v>
      </c>
      <c r="E2" s="2">
        <f>133.45*EXP(0.0234*B2)</f>
        <v>256.9616561362123</v>
      </c>
      <c r="F2" s="2">
        <f>133.45*1.023676^B2</f>
        <v>256.96216194217294</v>
      </c>
      <c r="G2" s="2">
        <f>C2/C3</f>
        <v>1.0207050762027516</v>
      </c>
      <c r="H2" s="2">
        <f>C$16*G$31^(A2-2004)</f>
        <v>258.56249757724089</v>
      </c>
      <c r="I2" s="2">
        <f>EXP(0.0234)</f>
        <v>1.0236759280352754</v>
      </c>
      <c r="J2" s="1"/>
      <c r="K2" s="1"/>
      <c r="L2" s="1"/>
      <c r="M2" s="1"/>
      <c r="N2" s="1"/>
    </row>
    <row r="3" spans="1:14">
      <c r="A3" s="2">
        <v>2017</v>
      </c>
      <c r="B3" s="2">
        <f t="shared" ref="B3:B31" si="0">A3-1990</f>
        <v>27</v>
      </c>
      <c r="C3" s="2">
        <v>242.839</v>
      </c>
      <c r="D3" s="4">
        <f t="shared" ref="D3:D30" si="1">9*10^(-19)*EXP(0.0234*A3)</f>
        <v>283.13046838909639</v>
      </c>
      <c r="E3" s="2">
        <f t="shared" ref="E3:E31" si="2">133.45*EXP(0.0234*B3)</f>
        <v>251.01855880248607</v>
      </c>
      <c r="F3" s="2">
        <f t="shared" ref="F3:F31" si="3">133.45*1.023676^B3</f>
        <v>251.01903526327951</v>
      </c>
      <c r="G3" s="2">
        <f t="shared" ref="G3:G30" si="4">C3/C4</f>
        <v>1.02500042209053</v>
      </c>
      <c r="H3" s="2">
        <f t="shared" ref="H3:H30" si="5">C$16*G$31^(A3-2004)</f>
        <v>252.4723255916675</v>
      </c>
      <c r="I3" s="1"/>
      <c r="J3" s="1"/>
      <c r="K3" s="1"/>
      <c r="L3" s="1"/>
      <c r="M3" s="1"/>
      <c r="N3" s="1"/>
    </row>
    <row r="4" spans="1:14">
      <c r="A4" s="2">
        <v>2016</v>
      </c>
      <c r="B4" s="2">
        <f t="shared" si="0"/>
        <v>26</v>
      </c>
      <c r="C4" s="2">
        <v>236.916</v>
      </c>
      <c r="D4" s="4">
        <f t="shared" si="1"/>
        <v>276.58212978838276</v>
      </c>
      <c r="E4" s="2">
        <f t="shared" si="2"/>
        <v>245.21291546267179</v>
      </c>
      <c r="F4" s="2">
        <f t="shared" si="3"/>
        <v>245.21336366514353</v>
      </c>
      <c r="G4" s="2">
        <f t="shared" si="4"/>
        <v>1.0137308681383099</v>
      </c>
      <c r="H4" s="2">
        <f t="shared" si="5"/>
        <v>246.5256013031167</v>
      </c>
      <c r="I4" s="1"/>
      <c r="J4" s="1"/>
      <c r="K4" s="1"/>
      <c r="L4" s="1"/>
      <c r="M4" s="1"/>
      <c r="N4" s="1"/>
    </row>
    <row r="5" spans="1:14">
      <c r="A5" s="2">
        <v>2015</v>
      </c>
      <c r="B5" s="2">
        <f t="shared" si="0"/>
        <v>25</v>
      </c>
      <c r="C5" s="2">
        <v>233.70699999999999</v>
      </c>
      <c r="D5" s="4">
        <f t="shared" si="1"/>
        <v>270.18524340923369</v>
      </c>
      <c r="E5" s="2">
        <f t="shared" si="2"/>
        <v>239.54154703364463</v>
      </c>
      <c r="F5" s="2">
        <f t="shared" si="3"/>
        <v>239.54196803006377</v>
      </c>
      <c r="G5" s="2">
        <f t="shared" si="4"/>
        <v>0.99910651686930352</v>
      </c>
      <c r="H5" s="2">
        <f t="shared" si="5"/>
        <v>240.71894594957163</v>
      </c>
      <c r="I5" s="1"/>
      <c r="J5" s="1"/>
      <c r="K5" s="1"/>
      <c r="L5" s="1"/>
      <c r="M5" s="1"/>
      <c r="N5" s="1"/>
    </row>
    <row r="6" spans="1:14">
      <c r="A6" s="2">
        <v>2014</v>
      </c>
      <c r="B6" s="2">
        <f t="shared" si="0"/>
        <v>24</v>
      </c>
      <c r="C6" s="2">
        <v>233.916</v>
      </c>
      <c r="D6" s="4">
        <f t="shared" si="1"/>
        <v>263.93630641270937</v>
      </c>
      <c r="E6" s="2">
        <f t="shared" si="2"/>
        <v>234.00134795920508</v>
      </c>
      <c r="F6" s="2">
        <f t="shared" si="3"/>
        <v>234.00174276828193</v>
      </c>
      <c r="G6" s="2">
        <f t="shared" si="4"/>
        <v>1.0157894736842106</v>
      </c>
      <c r="H6" s="2">
        <f t="shared" si="5"/>
        <v>235.04906035225721</v>
      </c>
      <c r="I6" s="1"/>
      <c r="J6" s="1"/>
      <c r="K6" s="1"/>
      <c r="L6" s="1"/>
      <c r="M6" s="1"/>
      <c r="N6" s="1"/>
    </row>
    <row r="7" spans="1:14">
      <c r="A7" s="2">
        <v>2013</v>
      </c>
      <c r="B7" s="2">
        <f t="shared" si="0"/>
        <v>23</v>
      </c>
      <c r="C7" s="2">
        <v>230.28</v>
      </c>
      <c r="D7" s="4">
        <f t="shared" si="1"/>
        <v>257.83189697473631</v>
      </c>
      <c r="E7" s="2">
        <f t="shared" si="2"/>
        <v>228.58928450952251</v>
      </c>
      <c r="F7" s="2">
        <f t="shared" si="3"/>
        <v>228.58965411739837</v>
      </c>
      <c r="G7" s="2">
        <f t="shared" si="4"/>
        <v>1.0159486466812255</v>
      </c>
      <c r="H7" s="2">
        <f t="shared" si="5"/>
        <v>229.51272304113951</v>
      </c>
      <c r="I7" s="1"/>
      <c r="J7" s="1"/>
      <c r="K7" s="1"/>
      <c r="L7" s="1"/>
      <c r="M7" s="1"/>
      <c r="N7" s="1"/>
    </row>
    <row r="8" spans="1:14">
      <c r="A8" s="2">
        <v>2012</v>
      </c>
      <c r="B8" s="2">
        <f t="shared" si="0"/>
        <v>22</v>
      </c>
      <c r="C8" s="2">
        <v>226.66499999999999</v>
      </c>
      <c r="D8" s="4">
        <f t="shared" si="1"/>
        <v>251.86867241236209</v>
      </c>
      <c r="E8" s="2">
        <f t="shared" si="2"/>
        <v>223.3023931199107</v>
      </c>
      <c r="F8" s="2">
        <f t="shared" si="3"/>
        <v>223.30273848111938</v>
      </c>
      <c r="G8" s="2">
        <f t="shared" si="4"/>
        <v>1.0292521671215085</v>
      </c>
      <c r="H8" s="2">
        <f t="shared" si="5"/>
        <v>224.10678842457645</v>
      </c>
      <c r="I8" s="1"/>
      <c r="J8" s="1"/>
      <c r="K8" s="1"/>
      <c r="L8" s="1"/>
      <c r="M8" s="1"/>
      <c r="N8" s="1"/>
    </row>
    <row r="9" spans="1:14">
      <c r="A9" s="2">
        <v>2011</v>
      </c>
      <c r="B9" s="2">
        <f t="shared" si="0"/>
        <v>21</v>
      </c>
      <c r="C9" s="2">
        <v>220.22300000000001</v>
      </c>
      <c r="D9" s="4">
        <f t="shared" si="1"/>
        <v>246.04336735334684</v>
      </c>
      <c r="E9" s="2">
        <f t="shared" si="2"/>
        <v>218.13777876802411</v>
      </c>
      <c r="F9" s="2">
        <f t="shared" si="3"/>
        <v>218.13810080642642</v>
      </c>
      <c r="G9" s="2">
        <f t="shared" si="4"/>
        <v>1.0163184685744877</v>
      </c>
      <c r="H9" s="2">
        <f t="shared" si="5"/>
        <v>218.82818500208109</v>
      </c>
      <c r="I9" s="1"/>
      <c r="J9" s="1"/>
      <c r="K9" s="1"/>
      <c r="L9" s="1"/>
      <c r="M9" s="1"/>
      <c r="N9" s="1"/>
    </row>
    <row r="10" spans="1:14">
      <c r="A10" s="2">
        <v>2010</v>
      </c>
      <c r="B10" s="2">
        <f t="shared" si="0"/>
        <v>20</v>
      </c>
      <c r="C10" s="2">
        <v>216.68700000000001</v>
      </c>
      <c r="D10" s="4">
        <f t="shared" si="1"/>
        <v>240.35279194810539</v>
      </c>
      <c r="E10" s="2">
        <f t="shared" si="2"/>
        <v>213.09261338858715</v>
      </c>
      <c r="F10" s="2">
        <f t="shared" si="3"/>
        <v>213.09291299827916</v>
      </c>
      <c r="G10" s="2">
        <f t="shared" si="4"/>
        <v>1.0262570864295761</v>
      </c>
      <c r="H10" s="2">
        <f t="shared" si="5"/>
        <v>213.67391361918095</v>
      </c>
      <c r="I10" s="1"/>
      <c r="J10" s="1"/>
      <c r="K10" s="1"/>
      <c r="L10" s="1"/>
      <c r="M10" s="1"/>
      <c r="N10" s="1"/>
    </row>
    <row r="11" spans="1:14">
      <c r="A11" s="2">
        <v>2009</v>
      </c>
      <c r="B11" s="2">
        <f t="shared" si="0"/>
        <v>19</v>
      </c>
      <c r="C11" s="2">
        <v>211.143</v>
      </c>
      <c r="D11" s="4">
        <f t="shared" si="1"/>
        <v>234.79383012298797</v>
      </c>
      <c r="E11" s="2">
        <f t="shared" si="2"/>
        <v>208.16413432478805</v>
      </c>
      <c r="F11" s="2">
        <f t="shared" si="3"/>
        <v>208.16441237098374</v>
      </c>
      <c r="G11" s="2">
        <f t="shared" si="4"/>
        <v>1.0002984650369529</v>
      </c>
      <c r="H11" s="2">
        <f t="shared" si="5"/>
        <v>208.64104576338289</v>
      </c>
      <c r="I11" s="1"/>
      <c r="J11" s="1"/>
      <c r="K11" s="1"/>
      <c r="L11" s="1"/>
      <c r="M11" s="1"/>
      <c r="N11" s="1"/>
    </row>
    <row r="12" spans="1:14">
      <c r="A12" s="2">
        <v>2008</v>
      </c>
      <c r="B12" s="2">
        <f t="shared" si="0"/>
        <v>18</v>
      </c>
      <c r="C12" s="2">
        <v>211.08</v>
      </c>
      <c r="D12" s="4">
        <f t="shared" si="1"/>
        <v>229.36343787396018</v>
      </c>
      <c r="E12" s="2">
        <f t="shared" si="2"/>
        <v>203.34964281548957</v>
      </c>
      <c r="F12" s="2">
        <f t="shared" si="3"/>
        <v>203.3499001353785</v>
      </c>
      <c r="G12" s="2">
        <f t="shared" si="4"/>
        <v>1.0428029404790136</v>
      </c>
      <c r="H12" s="2">
        <f t="shared" si="5"/>
        <v>203.72672190027393</v>
      </c>
      <c r="I12" s="1"/>
      <c r="J12" s="1"/>
      <c r="K12" s="1"/>
      <c r="L12" s="1"/>
      <c r="M12" s="1"/>
      <c r="N12" s="1"/>
    </row>
    <row r="13" spans="1:14">
      <c r="A13" s="2">
        <v>2007</v>
      </c>
      <c r="B13" s="2">
        <f t="shared" si="0"/>
        <v>17</v>
      </c>
      <c r="C13" s="2">
        <v>202.416</v>
      </c>
      <c r="D13" s="4">
        <f t="shared" si="1"/>
        <v>224.0586415997621</v>
      </c>
      <c r="E13" s="2">
        <f t="shared" si="2"/>
        <v>198.64650251742776</v>
      </c>
      <c r="F13" s="2">
        <f t="shared" si="3"/>
        <v>198.6467399210087</v>
      </c>
      <c r="G13" s="2">
        <f t="shared" si="4"/>
        <v>1.0207564296520424</v>
      </c>
      <c r="H13" s="2">
        <f t="shared" si="5"/>
        <v>198.92814984881431</v>
      </c>
      <c r="I13" s="1"/>
      <c r="J13" s="1"/>
      <c r="K13" s="1"/>
      <c r="L13" s="1"/>
      <c r="M13" s="1"/>
      <c r="N13" s="1"/>
    </row>
    <row r="14" spans="1:14">
      <c r="A14" s="2">
        <v>2006</v>
      </c>
      <c r="B14" s="2">
        <f t="shared" si="0"/>
        <v>16</v>
      </c>
      <c r="C14" s="2">
        <v>198.3</v>
      </c>
      <c r="D14" s="4">
        <f t="shared" si="1"/>
        <v>218.87653647360378</v>
      </c>
      <c r="E14" s="2">
        <f t="shared" si="2"/>
        <v>194.05213806159023</v>
      </c>
      <c r="F14" s="2">
        <f t="shared" si="3"/>
        <v>194.05235633248088</v>
      </c>
      <c r="G14" s="2">
        <f t="shared" si="4"/>
        <v>1.0398531725222864</v>
      </c>
      <c r="H14" s="2">
        <f t="shared" si="5"/>
        <v>194.24260319489835</v>
      </c>
      <c r="I14" s="1"/>
      <c r="J14" s="1"/>
      <c r="K14" s="1"/>
      <c r="L14" s="1"/>
      <c r="M14" s="1"/>
      <c r="N14" s="1"/>
    </row>
    <row r="15" spans="1:14">
      <c r="A15" s="2">
        <v>2005</v>
      </c>
      <c r="B15" s="2">
        <f t="shared" si="0"/>
        <v>15</v>
      </c>
      <c r="C15" s="2">
        <v>190.7</v>
      </c>
      <c r="D15" s="4">
        <f t="shared" si="1"/>
        <v>213.81428485252113</v>
      </c>
      <c r="E15" s="2">
        <f t="shared" si="2"/>
        <v>189.56403364298245</v>
      </c>
      <c r="F15" s="2">
        <f t="shared" si="3"/>
        <v>189.56423353920658</v>
      </c>
      <c r="G15" s="2">
        <f t="shared" si="4"/>
        <v>1.0296976241900648</v>
      </c>
      <c r="H15" s="2">
        <f t="shared" si="5"/>
        <v>189.66741974228248</v>
      </c>
      <c r="I15" s="1"/>
      <c r="J15" s="1"/>
      <c r="K15" s="1"/>
      <c r="L15" s="1"/>
      <c r="M15" s="1"/>
      <c r="N15" s="1"/>
    </row>
    <row r="16" spans="1:14">
      <c r="A16" s="2">
        <v>2004</v>
      </c>
      <c r="B16" s="2">
        <f t="shared" si="0"/>
        <v>14</v>
      </c>
      <c r="C16" s="2">
        <v>185.2</v>
      </c>
      <c r="D16" s="4">
        <f t="shared" si="1"/>
        <v>208.86911472353452</v>
      </c>
      <c r="E16" s="2">
        <f t="shared" si="2"/>
        <v>185.17973164301088</v>
      </c>
      <c r="F16" s="2">
        <f t="shared" si="3"/>
        <v>185.17991389776316</v>
      </c>
      <c r="G16" s="2">
        <f t="shared" si="4"/>
        <v>1.0192625206384149</v>
      </c>
      <c r="H16" s="2">
        <f t="shared" si="5"/>
        <v>185.2</v>
      </c>
      <c r="I16" s="1"/>
      <c r="J16" s="1"/>
      <c r="K16" s="1"/>
      <c r="L16" s="1"/>
      <c r="M16" s="1"/>
      <c r="N16" s="1"/>
    </row>
    <row r="17" spans="1:14">
      <c r="A17" s="2">
        <v>2003</v>
      </c>
      <c r="B17" s="2">
        <f t="shared" si="0"/>
        <v>13</v>
      </c>
      <c r="C17" s="2">
        <v>181.7</v>
      </c>
      <c r="D17" s="4">
        <f t="shared" si="1"/>
        <v>204.0383181857315</v>
      </c>
      <c r="E17" s="2">
        <f t="shared" si="2"/>
        <v>180.89683128372798</v>
      </c>
      <c r="F17" s="2">
        <f t="shared" si="3"/>
        <v>180.89699660611674</v>
      </c>
      <c r="G17" s="2">
        <f t="shared" si="4"/>
        <v>1.025974025974026</v>
      </c>
      <c r="H17" s="2">
        <f t="shared" si="5"/>
        <v>180.83780570540299</v>
      </c>
      <c r="I17" s="1"/>
      <c r="J17" s="1"/>
      <c r="K17" s="1"/>
      <c r="L17" s="1"/>
      <c r="M17" s="1"/>
      <c r="N17" s="1"/>
    </row>
    <row r="18" spans="1:14">
      <c r="A18" s="2">
        <v>2002</v>
      </c>
      <c r="B18" s="2">
        <f t="shared" si="0"/>
        <v>12</v>
      </c>
      <c r="C18" s="2">
        <v>177.1</v>
      </c>
      <c r="D18" s="4">
        <f t="shared" si="1"/>
        <v>199.31924996745647</v>
      </c>
      <c r="E18" s="2">
        <f t="shared" si="2"/>
        <v>176.71298731320204</v>
      </c>
      <c r="F18" s="2">
        <f t="shared" si="3"/>
        <v>176.71313638897144</v>
      </c>
      <c r="G18" s="2">
        <f t="shared" si="4"/>
        <v>1.0114220445459736</v>
      </c>
      <c r="H18" s="2">
        <f t="shared" si="5"/>
        <v>176.5783583819929</v>
      </c>
      <c r="I18" s="1"/>
      <c r="J18" s="1"/>
      <c r="K18" s="1"/>
      <c r="L18" s="1"/>
      <c r="M18" s="1"/>
      <c r="N18" s="1"/>
    </row>
    <row r="19" spans="1:14">
      <c r="A19" s="2">
        <v>2001</v>
      </c>
      <c r="B19" s="2">
        <f t="shared" si="0"/>
        <v>11</v>
      </c>
      <c r="C19" s="2">
        <v>175.1</v>
      </c>
      <c r="D19" s="4">
        <f t="shared" si="1"/>
        <v>194.70932597780842</v>
      </c>
      <c r="E19" s="2">
        <f t="shared" si="2"/>
        <v>172.62590872129272</v>
      </c>
      <c r="F19" s="2">
        <f t="shared" si="3"/>
        <v>172.62604221352402</v>
      </c>
      <c r="G19" s="2">
        <f t="shared" si="4"/>
        <v>1.0373222748815165</v>
      </c>
      <c r="H19" s="2">
        <f>C$16*G$31^(A19-2004)</f>
        <v>172.4192379312195</v>
      </c>
      <c r="I19" s="1"/>
      <c r="J19" s="1"/>
      <c r="K19" s="1"/>
      <c r="L19" s="1"/>
      <c r="M19" s="1"/>
      <c r="N19" s="1"/>
    </row>
    <row r="20" spans="1:14">
      <c r="A20" s="2">
        <v>2000</v>
      </c>
      <c r="B20" s="2">
        <f t="shared" si="0"/>
        <v>10</v>
      </c>
      <c r="C20" s="2">
        <v>168.8</v>
      </c>
      <c r="D20" s="4">
        <f t="shared" si="1"/>
        <v>190.20602189162716</v>
      </c>
      <c r="E20" s="2">
        <f t="shared" si="2"/>
        <v>168.63335748512793</v>
      </c>
      <c r="F20" s="2">
        <f t="shared" si="3"/>
        <v>168.63347603492122</v>
      </c>
      <c r="G20" s="2">
        <f t="shared" si="4"/>
        <v>1.0273889227023738</v>
      </c>
      <c r="H20" s="2">
        <f t="shared" si="5"/>
        <v>168.35808125744882</v>
      </c>
      <c r="I20" s="1"/>
      <c r="J20" s="1"/>
      <c r="K20" s="1"/>
      <c r="L20" s="1"/>
      <c r="M20" s="1"/>
      <c r="N20" s="1"/>
    </row>
    <row r="21" spans="1:14">
      <c r="A21" s="2">
        <v>1999</v>
      </c>
      <c r="B21" s="2">
        <f t="shared" si="0"/>
        <v>9</v>
      </c>
      <c r="C21" s="2">
        <v>164.3</v>
      </c>
      <c r="D21" s="4">
        <f t="shared" si="1"/>
        <v>185.80687176720667</v>
      </c>
      <c r="E21" s="2">
        <f t="shared" si="2"/>
        <v>164.7331473435965</v>
      </c>
      <c r="F21" s="2">
        <f t="shared" si="3"/>
        <v>164.73325157073256</v>
      </c>
      <c r="G21" s="2">
        <f t="shared" si="4"/>
        <v>1.0167079207920793</v>
      </c>
      <c r="H21" s="2">
        <f t="shared" si="5"/>
        <v>164.39258092531847</v>
      </c>
      <c r="I21" s="1"/>
      <c r="J21" s="1"/>
      <c r="K21" s="1"/>
      <c r="L21" s="1"/>
      <c r="M21" s="1"/>
      <c r="N21" s="1"/>
    </row>
    <row r="22" spans="1:14">
      <c r="A22" s="2">
        <v>1998</v>
      </c>
      <c r="B22" s="2">
        <f t="shared" si="0"/>
        <v>8</v>
      </c>
      <c r="C22" s="2">
        <v>161.6</v>
      </c>
      <c r="D22" s="4">
        <f t="shared" si="1"/>
        <v>181.50946669599077</v>
      </c>
      <c r="E22" s="2">
        <f t="shared" si="2"/>
        <v>160.92314260018418</v>
      </c>
      <c r="F22" s="2">
        <f t="shared" si="3"/>
        <v>160.92323310376776</v>
      </c>
      <c r="G22" s="2">
        <f t="shared" si="4"/>
        <v>1.0157133878064111</v>
      </c>
      <c r="H22" s="2">
        <f t="shared" si="5"/>
        <v>160.5204838487175</v>
      </c>
      <c r="I22" s="1"/>
      <c r="J22" s="1"/>
      <c r="K22" s="1"/>
      <c r="L22" s="1"/>
      <c r="M22" s="1"/>
      <c r="N22" s="1"/>
    </row>
    <row r="23" spans="1:14">
      <c r="A23" s="2">
        <v>1997</v>
      </c>
      <c r="B23" s="2">
        <f t="shared" si="0"/>
        <v>7</v>
      </c>
      <c r="C23" s="2">
        <v>159.1</v>
      </c>
      <c r="D23" s="4">
        <f t="shared" si="1"/>
        <v>177.3114534834865</v>
      </c>
      <c r="E23" s="2">
        <f t="shared" si="2"/>
        <v>157.2012569534983</v>
      </c>
      <c r="F23" s="2">
        <f t="shared" si="3"/>
        <v>157.20133431258301</v>
      </c>
      <c r="G23" s="2">
        <f t="shared" si="4"/>
        <v>1.0304404145077719</v>
      </c>
      <c r="H23" s="2">
        <f t="shared" si="5"/>
        <v>156.73959001064605</v>
      </c>
      <c r="I23" s="1"/>
      <c r="J23" s="1"/>
      <c r="K23" s="1"/>
      <c r="L23" s="1"/>
      <c r="M23" s="1"/>
      <c r="N23" s="1"/>
    </row>
    <row r="24" spans="1:14">
      <c r="A24" s="2">
        <v>1996</v>
      </c>
      <c r="B24" s="2">
        <f t="shared" si="0"/>
        <v>6</v>
      </c>
      <c r="C24" s="2">
        <v>154.4</v>
      </c>
      <c r="D24" s="4">
        <f t="shared" si="1"/>
        <v>173.21053336068681</v>
      </c>
      <c r="E24" s="2">
        <f t="shared" si="2"/>
        <v>153.5654523548406</v>
      </c>
      <c r="F24" s="2">
        <f t="shared" si="3"/>
        <v>153.56551712903595</v>
      </c>
      <c r="G24" s="2">
        <f t="shared" si="4"/>
        <v>1.0272787757817698</v>
      </c>
      <c r="H24" s="2">
        <f t="shared" si="5"/>
        <v>153.04775121322754</v>
      </c>
      <c r="I24" s="1"/>
      <c r="J24" s="1"/>
      <c r="K24" s="1"/>
      <c r="L24" s="1"/>
      <c r="M24" s="1"/>
      <c r="N24" s="1"/>
    </row>
    <row r="25" spans="1:14">
      <c r="A25" s="2">
        <v>1995</v>
      </c>
      <c r="B25" s="2">
        <f t="shared" si="0"/>
        <v>5</v>
      </c>
      <c r="C25" s="2">
        <v>150.30000000000001</v>
      </c>
      <c r="D25" s="4">
        <f t="shared" si="1"/>
        <v>169.20446072530643</v>
      </c>
      <c r="E25" s="2">
        <f t="shared" si="2"/>
        <v>150.01373789220213</v>
      </c>
      <c r="F25" s="2">
        <f t="shared" si="3"/>
        <v>150.01379062226323</v>
      </c>
      <c r="G25" s="2">
        <f t="shared" si="4"/>
        <v>1.0280437756497949</v>
      </c>
      <c r="H25" s="2">
        <f t="shared" si="5"/>
        <v>149.44286985716252</v>
      </c>
      <c r="I25" s="1"/>
      <c r="J25" s="1"/>
      <c r="K25" s="1"/>
      <c r="L25" s="1"/>
      <c r="M25" s="1"/>
      <c r="N25" s="1"/>
    </row>
    <row r="26" spans="1:14">
      <c r="A26" s="2">
        <v>1994</v>
      </c>
      <c r="B26" s="2">
        <f t="shared" si="0"/>
        <v>4</v>
      </c>
      <c r="C26" s="2">
        <v>146.19999999999999</v>
      </c>
      <c r="D26" s="4">
        <f t="shared" si="1"/>
        <v>165.29104191212019</v>
      </c>
      <c r="E26" s="2">
        <f t="shared" si="2"/>
        <v>146.54416870007</v>
      </c>
      <c r="F26" s="2">
        <f t="shared" si="3"/>
        <v>146.54420990847029</v>
      </c>
      <c r="G26" s="2">
        <f t="shared" si="4"/>
        <v>1.0252454417952315</v>
      </c>
      <c r="H26" s="2">
        <f t="shared" si="5"/>
        <v>145.92289774993188</v>
      </c>
      <c r="I26" s="1"/>
      <c r="J26" s="1"/>
      <c r="K26" s="1"/>
      <c r="L26" s="1"/>
      <c r="M26" s="1"/>
      <c r="N26" s="1"/>
    </row>
    <row r="27" spans="1:14">
      <c r="A27" s="2">
        <v>1993</v>
      </c>
      <c r="B27" s="2">
        <f t="shared" si="0"/>
        <v>3</v>
      </c>
      <c r="C27" s="2">
        <v>142.6</v>
      </c>
      <c r="D27" s="4">
        <f t="shared" si="1"/>
        <v>161.46813399174115</v>
      </c>
      <c r="E27" s="2">
        <f t="shared" si="2"/>
        <v>143.15484489444805</v>
      </c>
      <c r="F27" s="2">
        <f t="shared" si="3"/>
        <v>143.15487508593569</v>
      </c>
      <c r="G27" s="2">
        <f t="shared" si="4"/>
        <v>1.0325850832729906</v>
      </c>
      <c r="H27" s="2">
        <f t="shared" si="5"/>
        <v>142.48583494207108</v>
      </c>
      <c r="I27" s="1"/>
      <c r="J27" s="1"/>
      <c r="K27" s="1"/>
      <c r="L27" s="1"/>
      <c r="M27" s="1"/>
      <c r="N27" s="1"/>
    </row>
    <row r="28" spans="1:14">
      <c r="A28" s="2">
        <v>1992</v>
      </c>
      <c r="B28" s="2">
        <f t="shared" si="0"/>
        <v>2</v>
      </c>
      <c r="C28" s="2">
        <v>138.1</v>
      </c>
      <c r="D28" s="4">
        <f t="shared" si="1"/>
        <v>157.73364359719187</v>
      </c>
      <c r="E28" s="2">
        <f t="shared" si="2"/>
        <v>139.84391053250886</v>
      </c>
      <c r="F28" s="2">
        <f t="shared" si="3"/>
        <v>139.84393019464719</v>
      </c>
      <c r="G28" s="2">
        <f t="shared" si="4"/>
        <v>1.026002971768202</v>
      </c>
      <c r="H28" s="2">
        <f t="shared" si="5"/>
        <v>139.12972859085517</v>
      </c>
      <c r="I28" s="1"/>
      <c r="J28" s="1"/>
      <c r="K28" s="1"/>
      <c r="L28" s="1"/>
      <c r="M28" s="1"/>
      <c r="N28" s="1"/>
    </row>
    <row r="29" spans="1:14">
      <c r="A29" s="2">
        <v>1991</v>
      </c>
      <c r="B29" s="2">
        <f t="shared" si="0"/>
        <v>1</v>
      </c>
      <c r="C29" s="2">
        <v>134.6</v>
      </c>
      <c r="D29" s="4">
        <f t="shared" si="1"/>
        <v>154.08552577760446</v>
      </c>
      <c r="E29" s="2">
        <f t="shared" si="2"/>
        <v>136.60955259630748</v>
      </c>
      <c r="F29" s="2">
        <f t="shared" si="3"/>
        <v>136.6095622</v>
      </c>
      <c r="G29" s="2">
        <f t="shared" si="4"/>
        <v>1.0565149136577707</v>
      </c>
      <c r="H29" s="2">
        <f t="shared" si="5"/>
        <v>135.85267185074795</v>
      </c>
      <c r="I29" s="1"/>
      <c r="J29" s="1"/>
      <c r="K29" s="1"/>
      <c r="L29" s="1"/>
      <c r="M29" s="1"/>
      <c r="N29" s="1"/>
    </row>
    <row r="30" spans="1:14">
      <c r="A30" s="2">
        <v>1990</v>
      </c>
      <c r="B30" s="2">
        <f t="shared" si="0"/>
        <v>0</v>
      </c>
      <c r="C30" s="2">
        <v>127.4</v>
      </c>
      <c r="D30" s="4">
        <f t="shared" si="1"/>
        <v>150.52178287843299</v>
      </c>
      <c r="E30" s="2">
        <f t="shared" si="2"/>
        <v>133.44999999999999</v>
      </c>
      <c r="F30" s="2">
        <f t="shared" si="3"/>
        <v>133.44999999999999</v>
      </c>
      <c r="G30" s="2"/>
      <c r="H30" s="2">
        <f t="shared" si="5"/>
        <v>132.65280278998611</v>
      </c>
      <c r="I30" s="1"/>
      <c r="J30" s="1"/>
      <c r="K30" s="1"/>
      <c r="L30" s="1"/>
      <c r="M30" s="1"/>
      <c r="N30" s="1"/>
    </row>
    <row r="31" spans="1:14">
      <c r="A31" s="2">
        <v>1977.6685537239966</v>
      </c>
      <c r="B31" s="2">
        <f t="shared" si="0"/>
        <v>-12.331446276003362</v>
      </c>
      <c r="E31" s="2">
        <f t="shared" si="2"/>
        <v>100.00008470043217</v>
      </c>
      <c r="F31" s="2">
        <f t="shared" si="3"/>
        <v>99.999998009962439</v>
      </c>
      <c r="G31" s="2">
        <f>AVERAGE(G2:G29)</f>
        <v>1.0241221368373785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tabSelected="1" workbookViewId="0">
      <selection activeCell="D31" sqref="D31"/>
    </sheetView>
  </sheetViews>
  <sheetFormatPr baseColWidth="10" defaultRowHeight="16"/>
  <sheetData>
    <row r="1" spans="1:14">
      <c r="A1" t="s">
        <v>0</v>
      </c>
      <c r="B1" t="s">
        <v>8</v>
      </c>
      <c r="C1" t="s">
        <v>2</v>
      </c>
    </row>
    <row r="2" spans="1:14">
      <c r="A2" s="2">
        <v>2018</v>
      </c>
      <c r="B2" s="2">
        <f>A2-2000</f>
        <v>18</v>
      </c>
      <c r="C2" s="3">
        <v>24809.349609000001</v>
      </c>
      <c r="D2" s="4">
        <f xml:space="preserve"> 6717.7*1.069295^B2</f>
        <v>22437.59240760656</v>
      </c>
      <c r="E2" s="1"/>
      <c r="F2" s="1"/>
      <c r="G2" s="1"/>
      <c r="H2" s="1"/>
      <c r="I2" s="2">
        <f>EXP(0.067)</f>
        <v>1.0692954781746002</v>
      </c>
      <c r="J2" s="1"/>
      <c r="K2" s="1"/>
      <c r="L2" s="1"/>
      <c r="M2" s="1"/>
      <c r="N2" s="1"/>
    </row>
    <row r="3" spans="1:14">
      <c r="A3" s="2">
        <v>2017</v>
      </c>
      <c r="B3" s="2">
        <f t="shared" ref="B3:B31" si="0">A3-2000</f>
        <v>17</v>
      </c>
      <c r="C3" s="3">
        <v>19872.859375</v>
      </c>
      <c r="D3" s="4">
        <f t="shared" ref="D3:D31" si="1" xml:space="preserve"> 6717.7*1.069295^B3</f>
        <v>20983.53813270104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2">
        <v>2016</v>
      </c>
      <c r="B4" s="2">
        <f t="shared" si="0"/>
        <v>16</v>
      </c>
      <c r="C4" s="3">
        <v>17405.480468999998</v>
      </c>
      <c r="D4" s="4">
        <f t="shared" si="1"/>
        <v>19623.712944230581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2">
        <v>2015</v>
      </c>
      <c r="B5" s="2">
        <f t="shared" si="0"/>
        <v>15</v>
      </c>
      <c r="C5" s="3">
        <v>17823.070313</v>
      </c>
      <c r="D5" s="4">
        <f t="shared" si="1"/>
        <v>18352.010384627796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2">
        <v>2014</v>
      </c>
      <c r="B6" s="2">
        <f t="shared" si="0"/>
        <v>14</v>
      </c>
      <c r="C6" s="3">
        <v>16572.169922000001</v>
      </c>
      <c r="D6" s="4">
        <f t="shared" si="1"/>
        <v>17162.719721524736</v>
      </c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>
      <c r="A7" s="2">
        <v>2013</v>
      </c>
      <c r="B7" s="2">
        <f t="shared" si="0"/>
        <v>13</v>
      </c>
      <c r="C7" s="3">
        <v>13104.299805000001</v>
      </c>
      <c r="D7" s="4">
        <f t="shared" si="1"/>
        <v>16050.500303026514</v>
      </c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2">
        <v>2012</v>
      </c>
      <c r="B8" s="2">
        <f t="shared" si="0"/>
        <v>12</v>
      </c>
      <c r="C8" s="3">
        <v>12221.190430000001</v>
      </c>
      <c r="D8" s="4">
        <f t="shared" si="1"/>
        <v>15010.357574875514</v>
      </c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2">
        <v>2011</v>
      </c>
      <c r="B9" s="2">
        <f t="shared" si="0"/>
        <v>11</v>
      </c>
      <c r="C9" s="3">
        <v>11577.429688</v>
      </c>
      <c r="D9" s="4">
        <f t="shared" si="1"/>
        <v>14037.620651808444</v>
      </c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2">
        <v>2010</v>
      </c>
      <c r="B10" s="2">
        <f t="shared" si="0"/>
        <v>10</v>
      </c>
      <c r="C10" s="3">
        <v>10430.690430000001</v>
      </c>
      <c r="D10" s="4">
        <f t="shared" si="1"/>
        <v>13127.92134238769</v>
      </c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2">
        <v>2009</v>
      </c>
      <c r="B11" s="2">
        <f t="shared" si="0"/>
        <v>9</v>
      </c>
      <c r="C11" s="3">
        <v>8772.25</v>
      </c>
      <c r="D11" s="4">
        <f t="shared" si="1"/>
        <v>12277.174533115453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2">
        <v>2008</v>
      </c>
      <c r="B12" s="2">
        <f t="shared" si="0"/>
        <v>8</v>
      </c>
      <c r="C12" s="3">
        <v>13261.820313</v>
      </c>
      <c r="D12" s="4">
        <f t="shared" si="1"/>
        <v>11481.559843743262</v>
      </c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2">
        <v>2007</v>
      </c>
      <c r="B13" s="2">
        <f t="shared" si="0"/>
        <v>7</v>
      </c>
      <c r="C13" s="3">
        <v>12459.540039</v>
      </c>
      <c r="D13" s="4">
        <f t="shared" si="1"/>
        <v>10737.504471397751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2">
        <v>2006</v>
      </c>
      <c r="B14" s="2">
        <f t="shared" si="0"/>
        <v>6</v>
      </c>
      <c r="C14" s="3">
        <v>10718.299805000001</v>
      </c>
      <c r="D14" s="4">
        <f t="shared" si="1"/>
        <v>10041.667146482263</v>
      </c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2">
        <v>2005</v>
      </c>
      <c r="B15" s="2">
        <f t="shared" si="0"/>
        <v>5</v>
      </c>
      <c r="C15" s="3">
        <v>10783.75</v>
      </c>
      <c r="D15" s="4">
        <f t="shared" si="1"/>
        <v>9390.9231283062782</v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2">
        <v>2004</v>
      </c>
      <c r="B16" s="2">
        <f t="shared" si="0"/>
        <v>4</v>
      </c>
      <c r="C16" s="3">
        <v>10452.740234000001</v>
      </c>
      <c r="D16" s="4">
        <f t="shared" si="1"/>
        <v>8782.35017306382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2">
        <v>2003</v>
      </c>
      <c r="B17" s="2">
        <f t="shared" si="0"/>
        <v>3</v>
      </c>
      <c r="C17" s="3">
        <v>8342.3798829999996</v>
      </c>
      <c r="D17" s="4">
        <f t="shared" si="1"/>
        <v>8213.215411148296</v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">
        <v>2002</v>
      </c>
      <c r="B18" s="2">
        <f t="shared" si="0"/>
        <v>2</v>
      </c>
      <c r="C18" s="3">
        <v>10021.709961</v>
      </c>
      <c r="D18" s="4">
        <f t="shared" si="1"/>
        <v>7680.9630748748441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">
        <v>2001</v>
      </c>
      <c r="B19" s="2">
        <f t="shared" si="0"/>
        <v>1</v>
      </c>
      <c r="C19" s="3">
        <v>10790.919921999999</v>
      </c>
      <c r="D19" s="4">
        <f t="shared" si="1"/>
        <v>7183.2030215000004</v>
      </c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2">
        <v>2000</v>
      </c>
      <c r="B20" s="2">
        <f t="shared" si="0"/>
        <v>0</v>
      </c>
      <c r="C20" s="3">
        <v>11501.849609000001</v>
      </c>
      <c r="D20" s="4">
        <f t="shared" si="1"/>
        <v>6717.7</v>
      </c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2">
        <v>1999</v>
      </c>
      <c r="B21" s="2">
        <f t="shared" si="0"/>
        <v>-1</v>
      </c>
      <c r="C21" s="3">
        <v>9184.0097659999992</v>
      </c>
      <c r="D21" s="4">
        <f t="shared" si="1"/>
        <v>6282.3636134088338</v>
      </c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2">
        <v>1998</v>
      </c>
      <c r="B22" s="2">
        <f t="shared" si="0"/>
        <v>-2</v>
      </c>
      <c r="C22" s="3">
        <v>7910.2001950000003</v>
      </c>
      <c r="D22" s="4">
        <f t="shared" si="1"/>
        <v>5875.2389316407853</v>
      </c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2">
        <v>1997</v>
      </c>
      <c r="B23" s="2">
        <f t="shared" si="0"/>
        <v>-3</v>
      </c>
      <c r="C23" s="3">
        <v>6447.5</v>
      </c>
      <c r="D23" s="4">
        <f t="shared" si="1"/>
        <v>5494.4977126431759</v>
      </c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2">
        <v>1996</v>
      </c>
      <c r="B24" s="2">
        <f t="shared" si="0"/>
        <v>-4</v>
      </c>
      <c r="C24" s="3">
        <v>5115.7001950000003</v>
      </c>
      <c r="D24" s="4">
        <f t="shared" si="1"/>
        <v>5138.4301924568754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2">
        <v>1995</v>
      </c>
      <c r="B25" s="2">
        <f t="shared" si="0"/>
        <v>-5</v>
      </c>
      <c r="C25" s="3">
        <v>3834.3999020000001</v>
      </c>
      <c r="D25" s="4">
        <f t="shared" si="1"/>
        <v>4805.4374073168538</v>
      </c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2">
        <v>1994</v>
      </c>
      <c r="B26" s="2">
        <f t="shared" si="0"/>
        <v>-6</v>
      </c>
      <c r="C26" s="3">
        <v>3754.1000979999999</v>
      </c>
      <c r="D26" s="4">
        <f t="shared" si="1"/>
        <v>4494.0240133142433</v>
      </c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2">
        <v>1993</v>
      </c>
      <c r="B27" s="2">
        <f t="shared" si="0"/>
        <v>-7</v>
      </c>
      <c r="C27" s="3">
        <v>3301.1000979999999</v>
      </c>
      <c r="D27" s="4">
        <f t="shared" si="1"/>
        <v>4202.7915713757593</v>
      </c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2">
        <v>1992</v>
      </c>
      <c r="B28" s="2">
        <f t="shared" si="0"/>
        <v>-8</v>
      </c>
      <c r="C28" s="3">
        <v>3152.1000979999999</v>
      </c>
      <c r="D28" s="4">
        <f t="shared" si="1"/>
        <v>3930.432267405869</v>
      </c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2">
        <v>1991</v>
      </c>
      <c r="B29" s="2">
        <f t="shared" si="0"/>
        <v>-9</v>
      </c>
      <c r="C29" s="3">
        <v>2627.2299800000001</v>
      </c>
      <c r="D29" s="4">
        <f t="shared" si="1"/>
        <v>3675.7230393912514</v>
      </c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2">
        <v>1990</v>
      </c>
      <c r="B30" s="2">
        <f t="shared" si="0"/>
        <v>-10</v>
      </c>
      <c r="C30" s="2">
        <v>2748.72</v>
      </c>
      <c r="D30" s="4">
        <f t="shared" si="1"/>
        <v>3437.5200850946194</v>
      </c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2">
        <v>1961.2252187567622</v>
      </c>
      <c r="B31" s="2">
        <f t="shared" si="0"/>
        <v>-38.77478124323784</v>
      </c>
      <c r="D31" s="4">
        <f t="shared" si="1"/>
        <v>500.0000054372332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CPI Data</vt:lpstr>
      <vt:lpstr>Dow Jones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May</dc:creator>
  <cp:lastModifiedBy>Mike May</cp:lastModifiedBy>
  <dcterms:created xsi:type="dcterms:W3CDTF">2018-03-31T01:15:56Z</dcterms:created>
  <dcterms:modified xsi:type="dcterms:W3CDTF">2020-11-26T23:16:07Z</dcterms:modified>
</cp:coreProperties>
</file>